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defaultThemeVersion="124226"/>
  <mc:AlternateContent xmlns:mc="http://schemas.openxmlformats.org/markup-compatibility/2006">
    <mc:Choice Requires="x15">
      <x15ac:absPath xmlns:x15ac="http://schemas.microsoft.com/office/spreadsheetml/2010/11/ac" url="C:\Users\Tuckerman.7\Desktop\"/>
    </mc:Choice>
  </mc:AlternateContent>
  <xr:revisionPtr revIDLastSave="0" documentId="13_ncr:1_{06D48686-E42E-4610-A68E-8F52CFD94662}" xr6:coauthVersionLast="47" xr6:coauthVersionMax="47" xr10:uidLastSave="{00000000-0000-0000-0000-000000000000}"/>
  <bookViews>
    <workbookView xWindow="1788" yWindow="60" windowWidth="21600" windowHeight="12360" xr2:uid="{00000000-000D-0000-FFFF-FFFF00000000}"/>
  </bookViews>
  <sheets>
    <sheet name="Instructions" sheetId="8" r:id="rId1"/>
    <sheet name="Pricing Proposal" sheetId="1" r:id="rId2"/>
    <sheet name="Rating Form" sheetId="2" r:id="rId3"/>
    <sheet name="Ex C AOR PreCon" sheetId="3" r:id="rId4"/>
    <sheet name="Ex D.1 Personnel Costs" sheetId="4" r:id="rId5"/>
    <sheet name="Ex D.2 Personnel Costs" sheetId="7" r:id="rId6"/>
    <sheet name="Ex E PreCon Reimb" sheetId="5" r:id="rId7"/>
    <sheet name="Ex F General Cond" sheetId="6" r:id="rId8"/>
  </sheets>
  <definedNames>
    <definedName name="_xlnm.Print_Area" localSheetId="4">'Ex D.1 Personnel Costs'!$A$4:$S$34</definedName>
    <definedName name="_xlnm.Print_Area" localSheetId="6">'Ex E PreCon Reimb'!$A$1:$E$23</definedName>
    <definedName name="_xlnm.Print_Area" localSheetId="1">'Pricing Proposal'!$A$1:$M$70</definedName>
    <definedName name="_xlnm.Print_Area" localSheetId="2">'Rating Form'!$A$1:$K$47</definedName>
    <definedName name="_xlnm.Print_Titles" localSheetId="4">'Ex D.1 Personnel Costs'!$4:$32</definedName>
    <definedName name="_xlnm.Print_Titles" localSheetId="5">'Ex D.2 Personnel Costs'!$5:$6</definedName>
    <definedName name="Z_CF5C7540_D66F_4A9E_AEE8_AAA829D1EAE3_.wvu.PrintArea" localSheetId="1" hidden="1">'Pricing Proposal'!$A$1:$M$63</definedName>
  </definedNames>
  <calcPr calcId="191029" fullPrecision="0"/>
  <customWorkbookViews>
    <customWorkbookView name="gardiner.46 - Personal View" guid="{CF5C7540-D66F-4A9E-AEE8-AAA829D1EAE3}" mergeInterval="0" personalView="1" maximized="1" windowWidth="1858" windowHeight="894"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H31" i="7" l="1"/>
  <c r="DK28" i="7"/>
  <c r="DK30" i="7"/>
  <c r="DK32" i="7"/>
  <c r="DK34" i="7"/>
  <c r="DK35" i="7"/>
  <c r="DK36" i="7"/>
  <c r="DK37" i="7"/>
  <c r="DK38" i="7"/>
  <c r="DK39" i="7"/>
  <c r="DK40" i="7"/>
  <c r="DK41" i="7"/>
  <c r="DK25" i="7"/>
  <c r="DJ28" i="7"/>
  <c r="DJ30" i="7"/>
  <c r="DJ32" i="7"/>
  <c r="DJ34" i="7"/>
  <c r="DJ35" i="7"/>
  <c r="DJ36" i="7"/>
  <c r="DJ37" i="7"/>
  <c r="DJ38" i="7"/>
  <c r="DJ39" i="7"/>
  <c r="DJ40" i="7"/>
  <c r="DJ41" i="7"/>
  <c r="DJ25" i="7"/>
  <c r="AO42" i="7"/>
  <c r="AN42" i="7"/>
  <c r="AM42" i="7"/>
  <c r="AL42" i="7"/>
  <c r="AK42" i="7"/>
  <c r="AJ42" i="7"/>
  <c r="AI42" i="7"/>
  <c r="AH42" i="7"/>
  <c r="AG42" i="7"/>
  <c r="AF42" i="7"/>
  <c r="AE42" i="7"/>
  <c r="AD42" i="7"/>
  <c r="AP41" i="7"/>
  <c r="AP40" i="7"/>
  <c r="AP39" i="7"/>
  <c r="AP38" i="7"/>
  <c r="AP37" i="7"/>
  <c r="AP36" i="7"/>
  <c r="AP35" i="7"/>
  <c r="AP34" i="7"/>
  <c r="AP32" i="7"/>
  <c r="AP31" i="7"/>
  <c r="AP30" i="7"/>
  <c r="AP29" i="7"/>
  <c r="AP28" i="7"/>
  <c r="AP27" i="7"/>
  <c r="AP26" i="7"/>
  <c r="AP25" i="7"/>
  <c r="AP42" i="7" s="1"/>
  <c r="BC42" i="7"/>
  <c r="BB42" i="7"/>
  <c r="BA42" i="7"/>
  <c r="AZ42" i="7"/>
  <c r="AY42" i="7"/>
  <c r="AX42" i="7"/>
  <c r="AW42" i="7"/>
  <c r="AV42" i="7"/>
  <c r="AU42" i="7"/>
  <c r="AT42" i="7"/>
  <c r="AS42" i="7"/>
  <c r="AR42" i="7"/>
  <c r="BD41" i="7"/>
  <c r="BD40" i="7"/>
  <c r="BD39" i="7"/>
  <c r="BD38" i="7"/>
  <c r="BD37" i="7"/>
  <c r="BD36" i="7"/>
  <c r="BD35" i="7"/>
  <c r="BD34" i="7"/>
  <c r="BD32" i="7"/>
  <c r="BD31" i="7"/>
  <c r="BD30" i="7"/>
  <c r="BD29" i="7"/>
  <c r="BD28" i="7"/>
  <c r="BD27" i="7"/>
  <c r="BD26" i="7"/>
  <c r="DK26" i="7" s="1"/>
  <c r="BD25" i="7"/>
  <c r="CS42" i="7"/>
  <c r="CR42" i="7"/>
  <c r="CQ42" i="7"/>
  <c r="CP42" i="7"/>
  <c r="CO42" i="7"/>
  <c r="CN42" i="7"/>
  <c r="CM42" i="7"/>
  <c r="CL42" i="7"/>
  <c r="CK42" i="7"/>
  <c r="CJ42" i="7"/>
  <c r="CI42" i="7"/>
  <c r="CH42" i="7"/>
  <c r="CT41" i="7"/>
  <c r="CT40" i="7"/>
  <c r="CT39" i="7"/>
  <c r="CT38" i="7"/>
  <c r="CT37" i="7"/>
  <c r="CT36" i="7"/>
  <c r="CT35" i="7"/>
  <c r="CT34" i="7"/>
  <c r="CT32" i="7"/>
  <c r="CT31" i="7"/>
  <c r="CT30" i="7"/>
  <c r="CT29" i="7"/>
  <c r="CT28" i="7"/>
  <c r="CT27" i="7"/>
  <c r="CT26" i="7"/>
  <c r="CT25" i="7"/>
  <c r="CE42" i="7"/>
  <c r="CD42" i="7"/>
  <c r="CC42" i="7"/>
  <c r="CB42" i="7"/>
  <c r="CA42" i="7"/>
  <c r="BZ42" i="7"/>
  <c r="BY42" i="7"/>
  <c r="BX42" i="7"/>
  <c r="BW42" i="7"/>
  <c r="BV42" i="7"/>
  <c r="BU42" i="7"/>
  <c r="BT42" i="7"/>
  <c r="CF41" i="7"/>
  <c r="CF40" i="7"/>
  <c r="CF39" i="7"/>
  <c r="CF38" i="7"/>
  <c r="CF37" i="7"/>
  <c r="CF36" i="7"/>
  <c r="CF35" i="7"/>
  <c r="CF34" i="7"/>
  <c r="CF32" i="7"/>
  <c r="CF30" i="7"/>
  <c r="CF29" i="7"/>
  <c r="CF28" i="7"/>
  <c r="CF27" i="7"/>
  <c r="CF26" i="7"/>
  <c r="CF25" i="7"/>
  <c r="BQ42" i="7"/>
  <c r="BP42" i="7"/>
  <c r="BO42" i="7"/>
  <c r="BN42" i="7"/>
  <c r="BM42" i="7"/>
  <c r="BL42" i="7"/>
  <c r="BK42" i="7"/>
  <c r="BJ42" i="7"/>
  <c r="BI42" i="7"/>
  <c r="BH42" i="7"/>
  <c r="BG42" i="7"/>
  <c r="BF42" i="7"/>
  <c r="BR41" i="7"/>
  <c r="BR40" i="7"/>
  <c r="BR39" i="7"/>
  <c r="BR38" i="7"/>
  <c r="BR37" i="7"/>
  <c r="BR36" i="7"/>
  <c r="BR35" i="7"/>
  <c r="BR34" i="7"/>
  <c r="BR32" i="7"/>
  <c r="BR31" i="7"/>
  <c r="BR30" i="7"/>
  <c r="BR29" i="7"/>
  <c r="BR28" i="7"/>
  <c r="BR27" i="7"/>
  <c r="DK27" i="7" s="1"/>
  <c r="BR26" i="7"/>
  <c r="BR25" i="7"/>
  <c r="E30" i="6"/>
  <c r="E3" i="6"/>
  <c r="E2" i="6"/>
  <c r="H5" i="6"/>
  <c r="DJ27" i="7" l="1"/>
  <c r="DJ26" i="7"/>
  <c r="BD42" i="7"/>
  <c r="CF42" i="7"/>
  <c r="CT42" i="7"/>
  <c r="BR42" i="7"/>
  <c r="CX42" i="7"/>
  <c r="CY42" i="7"/>
  <c r="CZ42" i="7"/>
  <c r="DA42" i="7"/>
  <c r="DB42" i="7"/>
  <c r="DC42" i="7"/>
  <c r="DD42" i="7"/>
  <c r="DE42" i="7"/>
  <c r="DF42" i="7"/>
  <c r="DG42" i="7"/>
  <c r="CW42" i="7"/>
  <c r="CV42" i="7"/>
  <c r="R42" i="7"/>
  <c r="S42" i="7"/>
  <c r="T42" i="7"/>
  <c r="U42" i="7"/>
  <c r="V42" i="7"/>
  <c r="W42" i="7"/>
  <c r="X42" i="7"/>
  <c r="Y42" i="7"/>
  <c r="Z42" i="7"/>
  <c r="AA42" i="7"/>
  <c r="Q42" i="7"/>
  <c r="P42" i="7"/>
  <c r="D42" i="7"/>
  <c r="E42" i="7"/>
  <c r="F42" i="7"/>
  <c r="G42" i="7"/>
  <c r="H42" i="7"/>
  <c r="I42" i="7"/>
  <c r="J42" i="7"/>
  <c r="K42" i="7"/>
  <c r="L42" i="7"/>
  <c r="M42" i="7"/>
  <c r="C42" i="7"/>
  <c r="B42" i="7"/>
  <c r="N2" i="3" l="1"/>
  <c r="N1" i="3"/>
  <c r="D30" i="6"/>
  <c r="D23" i="5"/>
  <c r="E2" i="5"/>
  <c r="E1" i="5"/>
  <c r="A5" i="6"/>
  <c r="K36" i="1" l="1"/>
  <c r="I36" i="1" s="1"/>
  <c r="M36" i="1"/>
  <c r="B5" i="5"/>
  <c r="DK1" i="7"/>
  <c r="DK2" i="7"/>
  <c r="A5" i="7"/>
  <c r="A5" i="4"/>
  <c r="N2" i="4"/>
  <c r="N1" i="4"/>
  <c r="B17" i="7" l="1"/>
  <c r="H41" i="2" l="1"/>
  <c r="H21" i="2"/>
  <c r="M11" i="1" l="1"/>
  <c r="DH41" i="7" l="1"/>
  <c r="AB41" i="7"/>
  <c r="N41" i="7"/>
  <c r="DH40" i="7"/>
  <c r="AB40" i="7"/>
  <c r="N40" i="7"/>
  <c r="DH39" i="7"/>
  <c r="AB39" i="7"/>
  <c r="N39" i="7"/>
  <c r="DH38" i="7"/>
  <c r="AB38" i="7"/>
  <c r="N38" i="7"/>
  <c r="DH37" i="7"/>
  <c r="AB37" i="7"/>
  <c r="N37" i="7"/>
  <c r="DH36" i="7"/>
  <c r="AB36" i="7"/>
  <c r="N36" i="7"/>
  <c r="DH35" i="7"/>
  <c r="AB35" i="7"/>
  <c r="N35" i="7"/>
  <c r="DH34" i="7"/>
  <c r="AB34" i="7"/>
  <c r="N34" i="7"/>
  <c r="DH32" i="7"/>
  <c r="AB32" i="7"/>
  <c r="N32" i="7"/>
  <c r="AB31" i="7"/>
  <c r="N31" i="7"/>
  <c r="DH30" i="7"/>
  <c r="AB30" i="7"/>
  <c r="N30" i="7"/>
  <c r="DH29" i="7"/>
  <c r="AB29" i="7"/>
  <c r="N29" i="7"/>
  <c r="DH28" i="7"/>
  <c r="AB28" i="7"/>
  <c r="N28" i="7"/>
  <c r="DH27" i="7"/>
  <c r="AB27" i="7"/>
  <c r="N27" i="7"/>
  <c r="DH26" i="7"/>
  <c r="AB26" i="7"/>
  <c r="N26" i="7"/>
  <c r="DH25" i="7"/>
  <c r="AB25" i="7"/>
  <c r="N25" i="7"/>
  <c r="L32" i="4"/>
  <c r="N32" i="4" s="1"/>
  <c r="L31" i="4"/>
  <c r="N31" i="4" s="1"/>
  <c r="L30" i="4"/>
  <c r="N30" i="4" s="1"/>
  <c r="L29" i="4"/>
  <c r="N29" i="4" s="1"/>
  <c r="L28" i="4"/>
  <c r="N28" i="4" s="1"/>
  <c r="L27" i="4"/>
  <c r="N27" i="4" s="1"/>
  <c r="L26" i="4"/>
  <c r="N26" i="4" s="1"/>
  <c r="L25" i="4"/>
  <c r="N25" i="4" s="1"/>
  <c r="L24" i="4"/>
  <c r="N24" i="4" s="1"/>
  <c r="L23" i="4"/>
  <c r="N23" i="4" s="1"/>
  <c r="L22" i="4"/>
  <c r="N22" i="4" s="1"/>
  <c r="L21" i="4"/>
  <c r="N21" i="4" s="1"/>
  <c r="L20" i="4"/>
  <c r="N20" i="4" s="1"/>
  <c r="L19" i="4"/>
  <c r="N19" i="4" s="1"/>
  <c r="L18" i="4"/>
  <c r="N18" i="4" s="1"/>
  <c r="L17" i="4"/>
  <c r="N17" i="4" s="1"/>
  <c r="L16" i="4"/>
  <c r="N16" i="4" s="1"/>
  <c r="L15" i="4"/>
  <c r="N15" i="4" s="1"/>
  <c r="L14" i="4"/>
  <c r="N14" i="4" s="1"/>
  <c r="L13" i="4"/>
  <c r="N13" i="4" s="1"/>
  <c r="L12" i="4"/>
  <c r="K11" i="4"/>
  <c r="J11" i="4"/>
  <c r="I11" i="4"/>
  <c r="H11" i="4"/>
  <c r="G11" i="4"/>
  <c r="F11" i="4"/>
  <c r="E11" i="4"/>
  <c r="D11" i="4"/>
  <c r="C11" i="4"/>
  <c r="L36" i="3"/>
  <c r="N36" i="3" s="1"/>
  <c r="L35" i="3"/>
  <c r="N35" i="3" s="1"/>
  <c r="L34" i="3"/>
  <c r="N34" i="3" s="1"/>
  <c r="L33" i="3"/>
  <c r="N33" i="3" s="1"/>
  <c r="L32" i="3"/>
  <c r="N32" i="3" s="1"/>
  <c r="L31" i="3"/>
  <c r="N31" i="3" s="1"/>
  <c r="L30" i="3"/>
  <c r="N30" i="3" s="1"/>
  <c r="L29" i="3"/>
  <c r="N29" i="3" s="1"/>
  <c r="L28" i="3"/>
  <c r="N28" i="3" s="1"/>
  <c r="L27" i="3"/>
  <c r="N27" i="3" s="1"/>
  <c r="L26" i="3"/>
  <c r="N26" i="3" s="1"/>
  <c r="L25" i="3"/>
  <c r="N25" i="3" s="1"/>
  <c r="L24" i="3"/>
  <c r="N24" i="3" s="1"/>
  <c r="L23" i="3"/>
  <c r="N23" i="3" s="1"/>
  <c r="L22" i="3"/>
  <c r="N22" i="3" s="1"/>
  <c r="L21" i="3"/>
  <c r="N21" i="3" s="1"/>
  <c r="L20" i="3"/>
  <c r="N20" i="3" s="1"/>
  <c r="L19" i="3"/>
  <c r="N19" i="3" s="1"/>
  <c r="L18" i="3"/>
  <c r="N18" i="3" s="1"/>
  <c r="L17" i="3"/>
  <c r="N17" i="3" s="1"/>
  <c r="L16" i="3"/>
  <c r="N16" i="3" s="1"/>
  <c r="L15" i="3"/>
  <c r="N15" i="3" s="1"/>
  <c r="L14" i="3"/>
  <c r="N14" i="3" s="1"/>
  <c r="L13" i="3"/>
  <c r="N13" i="3" s="1"/>
  <c r="L12" i="3"/>
  <c r="N12" i="3" s="1"/>
  <c r="L11" i="3"/>
  <c r="N11" i="3" s="1"/>
  <c r="K10" i="3"/>
  <c r="J10" i="3"/>
  <c r="I10" i="3"/>
  <c r="H10" i="3"/>
  <c r="G10" i="3"/>
  <c r="F10" i="3"/>
  <c r="E10" i="3"/>
  <c r="D10" i="3"/>
  <c r="C10" i="3"/>
  <c r="DK29" i="7" l="1"/>
  <c r="DJ29" i="7"/>
  <c r="DJ31" i="7"/>
  <c r="DK31" i="7"/>
  <c r="AD17" i="7"/>
  <c r="BT17" i="7"/>
  <c r="G38" i="3"/>
  <c r="N42" i="7"/>
  <c r="N10" i="3"/>
  <c r="AB42" i="7"/>
  <c r="DH42" i="7"/>
  <c r="L11" i="4"/>
  <c r="N12" i="4"/>
  <c r="M34" i="4" s="1"/>
  <c r="L10" i="3"/>
  <c r="DJ42" i="7" l="1"/>
  <c r="M24" i="1"/>
  <c r="M21" i="1" s="1"/>
  <c r="DJ44" i="7"/>
  <c r="M34" i="1" s="1"/>
  <c r="N11" i="4"/>
  <c r="M26" i="1"/>
  <c r="I31" i="1" s="1"/>
  <c r="I34" i="1" l="1"/>
  <c r="M65" i="1"/>
  <c r="G31" i="1"/>
  <c r="M22" i="1"/>
  <c r="M19" i="1"/>
  <c r="M20" i="1"/>
  <c r="J19" i="2"/>
  <c r="F21" i="2" s="1"/>
  <c r="J21" i="2" s="1"/>
  <c r="M23" i="1" l="1"/>
  <c r="H4" i="2"/>
  <c r="M28" i="1" l="1"/>
  <c r="K31" i="1" s="1"/>
  <c r="M31" i="1" s="1"/>
  <c r="I62" i="1" s="1"/>
  <c r="G30" i="2" l="1"/>
  <c r="F33" i="2"/>
  <c r="F32" i="2"/>
  <c r="G36" i="2"/>
  <c r="G25" i="2"/>
  <c r="C4" i="2"/>
  <c r="K39" i="1" l="1"/>
  <c r="C32" i="6" s="1"/>
  <c r="F30" i="2"/>
  <c r="G26" i="2"/>
  <c r="M14" i="1"/>
  <c r="M13" i="1"/>
  <c r="M12" i="1"/>
  <c r="M39" i="1" l="1"/>
  <c r="K42" i="1" s="1"/>
  <c r="M42" i="1" s="1"/>
  <c r="K45" i="1" s="1"/>
  <c r="M45" i="1" s="1"/>
  <c r="F31" i="2"/>
  <c r="M15" i="1"/>
  <c r="M48" i="1" l="1"/>
  <c r="K62" i="1" s="1"/>
  <c r="M62" i="1" s="1"/>
  <c r="M67" i="1" s="1"/>
  <c r="G29" i="2"/>
  <c r="G28" i="2"/>
  <c r="G27" i="2"/>
  <c r="C11" i="6" l="1"/>
  <c r="C10" i="6"/>
  <c r="J25" i="2"/>
  <c r="F45" i="2"/>
  <c r="G39" i="2" l="1"/>
  <c r="F41" i="2" s="1"/>
  <c r="J41" i="2" s="1"/>
  <c r="H45" i="2" s="1"/>
  <c r="J45" i="2"/>
  <c r="G31" i="2" l="1"/>
  <c r="G32" i="2" l="1"/>
  <c r="G33" i="2" l="1"/>
  <c r="J29" i="2" s="1"/>
  <c r="J34" i="2" s="1"/>
  <c r="G37" i="2" l="1"/>
</calcChain>
</file>

<file path=xl/sharedStrings.xml><?xml version="1.0" encoding="utf-8"?>
<sst xmlns="http://schemas.openxmlformats.org/spreadsheetml/2006/main" count="613" uniqueCount="310">
  <si>
    <t>Criteria</t>
  </si>
  <si>
    <t>Description</t>
  </si>
  <si>
    <t>Range</t>
  </si>
  <si>
    <t>Score</t>
  </si>
  <si>
    <t>Subtotal (B)</t>
  </si>
  <si>
    <t>=</t>
  </si>
  <si>
    <t>Weight</t>
  </si>
  <si>
    <t>x</t>
  </si>
  <si>
    <t xml:space="preserve">Total Qualifications Score  </t>
  </si>
  <si>
    <t>a.</t>
  </si>
  <si>
    <t>b.</t>
  </si>
  <si>
    <t>c.</t>
  </si>
  <si>
    <t>d.</t>
  </si>
  <si>
    <t>Factor</t>
  </si>
  <si>
    <t>Component</t>
  </si>
  <si>
    <t>Proposal</t>
  </si>
  <si>
    <t>Extension</t>
  </si>
  <si>
    <t>Additional Information</t>
  </si>
  <si>
    <t>Total Price Proposal</t>
  </si>
  <si>
    <t>Subtotal (A)</t>
  </si>
  <si>
    <t xml:space="preserve">NPR = </t>
  </si>
  <si>
    <t>Normalized Price Ranking</t>
  </si>
  <si>
    <t>NPR</t>
  </si>
  <si>
    <t>Best Value Calculation</t>
  </si>
  <si>
    <t>Best Value</t>
  </si>
  <si>
    <t>+</t>
  </si>
  <si>
    <t>Best Value = weighted combination of qualifications and price</t>
  </si>
  <si>
    <t>NPR = [1 - ((x - L) / L)] * 100</t>
  </si>
  <si>
    <t>A.</t>
  </si>
  <si>
    <t>B.</t>
  </si>
  <si>
    <t>C.</t>
  </si>
  <si>
    <t>1.</t>
  </si>
  <si>
    <t>2.</t>
  </si>
  <si>
    <t>3.</t>
  </si>
  <si>
    <t>4.</t>
  </si>
  <si>
    <t>Notes:</t>
  </si>
  <si>
    <r>
      <t xml:space="preserve">Construction Stage </t>
    </r>
    <r>
      <rPr>
        <vertAlign val="superscript"/>
        <sz val="11"/>
        <color theme="1"/>
        <rFont val="Arial"/>
        <family val="2"/>
      </rPr>
      <t>1</t>
    </r>
  </si>
  <si>
    <t>Proposed price from this DB team [ x ]</t>
  </si>
  <si>
    <t>Lowest proposed price from all DB teams [ L ]</t>
  </si>
  <si>
    <t>Schedule Enhancements</t>
  </si>
  <si>
    <t>Preconstruction Stage Design-Services Fee</t>
  </si>
  <si>
    <t>Preconstruction Fee</t>
  </si>
  <si>
    <t>Construction Stage Personnel Costs Cap</t>
  </si>
  <si>
    <t>DB Fee</t>
  </si>
  <si>
    <t>Best Value Rating Form (Design-Build Contract)</t>
  </si>
  <si>
    <t>Price</t>
  </si>
  <si>
    <t>Preconstruction Stage Reimbursable Expenses Cap</t>
  </si>
  <si>
    <t>Detailed price information provided in DB Proposal Form</t>
  </si>
  <si>
    <t xml:space="preserve">Project Name: </t>
  </si>
  <si>
    <t xml:space="preserve">Evaluator's Name: </t>
  </si>
  <si>
    <t xml:space="preserve">Proposer's Name: </t>
  </si>
  <si>
    <t xml:space="preserve">Evaluation Date: </t>
  </si>
  <si>
    <t>Preconstruction Stage Personnel Costs Cap</t>
  </si>
  <si>
    <t>Project Name:</t>
  </si>
  <si>
    <t>Project Number:</t>
  </si>
  <si>
    <t>DB Proposer:</t>
  </si>
  <si>
    <t>Submission Date:</t>
  </si>
  <si>
    <t>Preconstruction Stage Compensation</t>
  </si>
  <si>
    <r>
      <t xml:space="preserve">Preconstruction Fee </t>
    </r>
    <r>
      <rPr>
        <sz val="11"/>
        <color indexed="8"/>
        <rFont val="Arial"/>
        <family val="2"/>
      </rPr>
      <t>(Lump Sum)</t>
    </r>
  </si>
  <si>
    <t xml:space="preserve">Subtotal (1a) </t>
  </si>
  <si>
    <t>Include all Home Office Overhead and Profit</t>
  </si>
  <si>
    <t>Fee ($)</t>
  </si>
  <si>
    <t xml:space="preserve">Subtotal (1b) </t>
  </si>
  <si>
    <t>Include all staff, consultants, overhead and profit of the AOR, excluding Reimbursable Expenses</t>
  </si>
  <si>
    <t>Subtotal (1c)</t>
  </si>
  <si>
    <t>Subtotal (1d)</t>
  </si>
  <si>
    <t>Total Proposed Preconstruction Stage Compensation</t>
  </si>
  <si>
    <t>Fees (1a+1b)</t>
  </si>
  <si>
    <t xml:space="preserve">Subtotal (1d) </t>
  </si>
  <si>
    <t>Subtotal (1)</t>
  </si>
  <si>
    <t>Construction Stage Compensation</t>
  </si>
  <si>
    <t xml:space="preserve">Subtotal (2a) </t>
  </si>
  <si>
    <t>Subtotal (2b)</t>
  </si>
  <si>
    <t>Contingency (%)</t>
  </si>
  <si>
    <t>Subtotal (2c)</t>
  </si>
  <si>
    <t>CSDS Fee (%)</t>
  </si>
  <si>
    <t>Subtotal (2d)</t>
  </si>
  <si>
    <t>DB Fee (%)</t>
  </si>
  <si>
    <t>Total Proposed Construction Stage DB Compensation</t>
  </si>
  <si>
    <t>Subtotal (2)</t>
  </si>
  <si>
    <r>
      <t>Additional Information</t>
    </r>
    <r>
      <rPr>
        <sz val="11"/>
        <rFont val="Arial"/>
        <family val="2"/>
      </rPr>
      <t xml:space="preserve"> (required - not calculated on this Proposal Form)</t>
    </r>
  </si>
  <si>
    <t>Construction</t>
  </si>
  <si>
    <t>EDGE-certified Business Enterprise Participation Commitment</t>
  </si>
  <si>
    <t>Pre-Construction</t>
  </si>
  <si>
    <t>Total Price</t>
  </si>
  <si>
    <t>Price component of Best Value Selection</t>
  </si>
  <si>
    <r>
      <t>Qualifications</t>
    </r>
    <r>
      <rPr>
        <sz val="12"/>
        <color theme="0"/>
        <rFont val="Arial Black"/>
        <family val="2"/>
      </rPr>
      <t xml:space="preserve"> (Max 100 points)</t>
    </r>
  </si>
  <si>
    <t>Hourly Rate</t>
  </si>
  <si>
    <t>Project Executive</t>
  </si>
  <si>
    <t>Senior Project Manager</t>
  </si>
  <si>
    <t>Project Manager</t>
  </si>
  <si>
    <t>Assistant Project Manager</t>
  </si>
  <si>
    <t>Foreman</t>
  </si>
  <si>
    <t>Project Engineer</t>
  </si>
  <si>
    <t>Project Assistant</t>
  </si>
  <si>
    <t>MEP Specialist</t>
  </si>
  <si>
    <t>Laboratory Specialist</t>
  </si>
  <si>
    <t>Quality Control</t>
  </si>
  <si>
    <t>Safety</t>
  </si>
  <si>
    <t>Construction Scheduler</t>
  </si>
  <si>
    <t>Lead Estimator</t>
  </si>
  <si>
    <t>Lead Scheduling Engineer</t>
  </si>
  <si>
    <t>Administration Assistant</t>
  </si>
  <si>
    <t>Accountant</t>
  </si>
  <si>
    <t>Building Information Modeling (BIM)</t>
  </si>
  <si>
    <t>Intern</t>
  </si>
  <si>
    <t>(additional as needed)</t>
  </si>
  <si>
    <t>GMP Proposal and Amendment</t>
  </si>
  <si>
    <t>Pre-construction Staff (Article 2.3)</t>
  </si>
  <si>
    <t xml:space="preserve"> Construction Staff - not to be passed down to trade contractors (Article 3.2.1) </t>
  </si>
  <si>
    <t>EXHIBIT E</t>
  </si>
  <si>
    <t>Reimbursable Item (Article 2.5)</t>
  </si>
  <si>
    <t>Amount</t>
  </si>
  <si>
    <t>Notes/Comments</t>
  </si>
  <si>
    <t xml:space="preserve">TOTAL </t>
  </si>
  <si>
    <t>GENERAL CONDITIONS COSTS DESCRIPTION</t>
  </si>
  <si>
    <t>Elevator operator</t>
  </si>
  <si>
    <t>Chutes, hoists, cranes, scaffolding</t>
  </si>
  <si>
    <t>Carpenters</t>
  </si>
  <si>
    <t>TOTAL</t>
  </si>
  <si>
    <t>EXHIBIT F</t>
  </si>
  <si>
    <r>
      <t xml:space="preserve">Preconstruction Stage Design-Services Fee </t>
    </r>
    <r>
      <rPr>
        <sz val="11"/>
        <color indexed="8"/>
        <rFont val="Arial"/>
        <family val="2"/>
      </rPr>
      <t>(Lump Sum) - Exhibit C</t>
    </r>
  </si>
  <si>
    <r>
      <t xml:space="preserve">Preconstruction Stage Reimbursable Expenses Cap </t>
    </r>
    <r>
      <rPr>
        <sz val="11"/>
        <color indexed="8"/>
        <rFont val="Arial"/>
        <family val="2"/>
      </rPr>
      <t>(Allowance) - Exhibit E</t>
    </r>
  </si>
  <si>
    <t>Proposal Form (Design-Build Contract)</t>
  </si>
  <si>
    <t xml:space="preserve">Project Architect </t>
  </si>
  <si>
    <t>TOTAL - Pre-construction Stage Design-Services Fee</t>
  </si>
  <si>
    <t>General Superintendent</t>
  </si>
  <si>
    <t>Purchasing</t>
  </si>
  <si>
    <t>Days (+/-)</t>
  </si>
  <si>
    <t>Price Adj. (+/-)</t>
  </si>
  <si>
    <t>Include all AOR staff, consultants, overhead and profit</t>
  </si>
  <si>
    <t>Price adjustment for alternative schedule proposed by DB</t>
  </si>
  <si>
    <t>General Conditions Cost</t>
  </si>
  <si>
    <t>CSDS Fee</t>
  </si>
  <si>
    <t>Include all DB Construction Stage Overhead and Profit</t>
  </si>
  <si>
    <t>DB Contingency</t>
  </si>
  <si>
    <t>Proposed Schedule Enhancements (+/-)</t>
  </si>
  <si>
    <t>Proposed DB Shared Savings Portion %</t>
  </si>
  <si>
    <t xml:space="preserve">Identification of required cost information provided on this proposal is contained in Document 00 52 23 - Agreement Form (Design-Build), definitions of terms are available in Document 00 71 00 - Contracting Definitions (Design-Build Contract).  Current documents are published and available on the OFCC website - http://ofcc.ohio.gov
</t>
  </si>
  <si>
    <t>2a + 2b + 2c + 2d</t>
  </si>
  <si>
    <t>Excluding Subcontracts, Self-Performed Work</t>
  </si>
  <si>
    <t>Design-Builder Budget given in RFP</t>
  </si>
  <si>
    <t>TOTAL - Pre-Construction Stage Personnel Costs</t>
  </si>
  <si>
    <t>Construction Budget:</t>
  </si>
  <si>
    <t>Total DB Compensation</t>
  </si>
  <si>
    <t>Total DB Services Price Proposal</t>
  </si>
  <si>
    <t>SC + GC + 2a</t>
  </si>
  <si>
    <r>
      <t xml:space="preserve">DB Contingency </t>
    </r>
    <r>
      <rPr>
        <sz val="11"/>
        <color theme="1"/>
        <rFont val="Arial"/>
        <family val="2"/>
      </rPr>
      <t>(% of the Cost of the Work (CoW)</t>
    </r>
    <r>
      <rPr>
        <sz val="11"/>
        <color theme="1"/>
        <rFont val="Arial"/>
        <family val="2"/>
      </rPr>
      <t>)</t>
    </r>
  </si>
  <si>
    <r>
      <t xml:space="preserve">Construction Stage Design-Services (CSDS) Fee </t>
    </r>
    <r>
      <rPr>
        <sz val="11"/>
        <rFont val="Arial"/>
        <family val="2"/>
      </rPr>
      <t>(% of the ( CoW</t>
    </r>
    <r>
      <rPr>
        <sz val="11"/>
        <rFont val="Arial"/>
        <family val="2"/>
      </rPr>
      <t xml:space="preserve"> + Cont.))</t>
    </r>
  </si>
  <si>
    <t>CoW + 2b</t>
  </si>
  <si>
    <r>
      <t xml:space="preserve">DB Fee </t>
    </r>
    <r>
      <rPr>
        <sz val="11"/>
        <color theme="1"/>
        <rFont val="Arial"/>
        <family val="2"/>
      </rPr>
      <t>(% of the (CoW</t>
    </r>
    <r>
      <rPr>
        <sz val="11"/>
        <color theme="1"/>
        <rFont val="Arial"/>
        <family val="2"/>
      </rPr>
      <t xml:space="preserve"> + DB Contingency + CSDS Fee))</t>
    </r>
  </si>
  <si>
    <t>CoW + 2b + 2c</t>
  </si>
  <si>
    <t>Footnote:</t>
  </si>
  <si>
    <t>Principal</t>
  </si>
  <si>
    <t>Project Coordinator</t>
  </si>
  <si>
    <t>CAD/BIM Designer</t>
  </si>
  <si>
    <t>Mechanical Engineer</t>
  </si>
  <si>
    <t>Plumbing Engineer</t>
  </si>
  <si>
    <t>Electrical Engineer</t>
  </si>
  <si>
    <t>Fire Suppression Engineer</t>
  </si>
  <si>
    <t>Civil Engineer</t>
  </si>
  <si>
    <t>Structural Engineer</t>
  </si>
  <si>
    <t>Landscape Architect</t>
  </si>
  <si>
    <t>Hazardous Materials Consultant</t>
  </si>
  <si>
    <t>Interior Designer</t>
  </si>
  <si>
    <t>EXHIBIT C
ARCHITECT OF RECORD'S FEE SCHEDULE FOR PERSONNEL
(Pre-construction only)</t>
  </si>
  <si>
    <t>Estimating Manager</t>
  </si>
  <si>
    <t>Estimator</t>
  </si>
  <si>
    <t>Administrative Assistant</t>
  </si>
  <si>
    <t>Project Design Lead</t>
  </si>
  <si>
    <r>
      <rPr>
        <b/>
        <i/>
        <sz val="10"/>
        <color indexed="8"/>
        <rFont val="Arial"/>
        <family val="2"/>
      </rPr>
      <t>Instructions</t>
    </r>
    <r>
      <rPr>
        <i/>
        <sz val="10"/>
        <color indexed="8"/>
        <rFont val="Arial"/>
        <family val="2"/>
      </rPr>
      <t xml:space="preserve">: Please list each reimbursable item and the total allocated.  The Notes/Comments column can be used to provide additional detail or explanation of the item.  </t>
    </r>
    <r>
      <rPr>
        <b/>
        <i/>
        <sz val="10"/>
        <color indexed="8"/>
        <rFont val="Arial"/>
        <family val="2"/>
      </rPr>
      <t>DO NOT include Travel, Lodging or Parking as a reimbursable item.</t>
    </r>
  </si>
  <si>
    <t>Auto Completed</t>
  </si>
  <si>
    <t>Auto Completed Total</t>
  </si>
  <si>
    <t>Completed by PM</t>
  </si>
  <si>
    <t>Completed by Proposer</t>
  </si>
  <si>
    <t>Consultant 1</t>
  </si>
  <si>
    <t>EDGE Participation ( Based on Total DB Compensation)</t>
  </si>
  <si>
    <t>Proposed Staffing</t>
  </si>
  <si>
    <t>Implementation Plan, Staff Availability, Flexibility to Schedule Changes</t>
  </si>
  <si>
    <t>0 - 20</t>
  </si>
  <si>
    <t>Subcontracting Plan</t>
  </si>
  <si>
    <t>Prequalification Plan, Packaging Plan / Self-Performance, Design-Assist Strategies</t>
  </si>
  <si>
    <t>0 - 10</t>
  </si>
  <si>
    <t>EDGE Plan</t>
  </si>
  <si>
    <t>Outreach Plan, Demonstrated Services Participation, Construction Goal per Package</t>
  </si>
  <si>
    <t>0 - 5</t>
  </si>
  <si>
    <t>Estimating Strategies</t>
  </si>
  <si>
    <t>AOR / DB Collaboration Strategies, Use of Estimating &amp; Market Pricing, Design-Assist Proposals</t>
  </si>
  <si>
    <t>Procurement Strategies</t>
  </si>
  <si>
    <t>Buyout Plan. Long-lead &amp; Bulk Purchase Strategies, Support of Owner Objectives</t>
  </si>
  <si>
    <t>Value Added Suggestions</t>
  </si>
  <si>
    <t xml:space="preserve">Alternates, Payback Periods, Benefits </t>
  </si>
  <si>
    <t>Timeline</t>
  </si>
  <si>
    <t>Baseline / Alternate Schedule(s), Phasing / Procurement Plan(s), Milestones / Activities</t>
  </si>
  <si>
    <t>Site Logistics &amp; Safety Plan</t>
  </si>
  <si>
    <t>Site Logistics Plan, Safety Plan, Graphic Project Phasing Plan</t>
  </si>
  <si>
    <t>Quality Assurance / Quality Control Plan</t>
  </si>
  <si>
    <t>Design Phase, Estimating &amp; Scheduling, Construction Phase</t>
  </si>
  <si>
    <t>Unique Challenges &amp; Solutions</t>
  </si>
  <si>
    <t>Project / Scope Characteristics, Budget / Schedule Characteristics, Quality / Process Characteristics</t>
  </si>
  <si>
    <t>5.</t>
  </si>
  <si>
    <t>6.</t>
  </si>
  <si>
    <t>7.</t>
  </si>
  <si>
    <t>8.</t>
  </si>
  <si>
    <t>9.</t>
  </si>
  <si>
    <t>10.</t>
  </si>
  <si>
    <t>Included in Pre - construction Fee  (Art. 2.4) (insert "X")</t>
  </si>
  <si>
    <t>Pre-Design - Program Verification</t>
  </si>
  <si>
    <t>Schematic Design</t>
  </si>
  <si>
    <t>Design Development</t>
  </si>
  <si>
    <t>Construction Documents</t>
  </si>
  <si>
    <t>GMP/Amend</t>
  </si>
  <si>
    <t>Other</t>
  </si>
  <si>
    <t>Total Hours</t>
  </si>
  <si>
    <t>Total Cost</t>
  </si>
  <si>
    <t>Date</t>
  </si>
  <si>
    <t>to</t>
  </si>
  <si>
    <t>GMP/Amendments</t>
  </si>
  <si>
    <t>Personnel</t>
  </si>
  <si>
    <t>Instructions:</t>
  </si>
  <si>
    <t>1.        Adjust the "Year" labels</t>
  </si>
  <si>
    <t>● Hours = actual employee compensation</t>
  </si>
  <si>
    <t>2.        Adjust month labels to align with the "Time Period"</t>
  </si>
  <si>
    <t>● Scheduled overtime is not included</t>
  </si>
  <si>
    <t>3.        In "Personnel" column, enter the title and last name of each employee</t>
  </si>
  <si>
    <t>4.        Enter the proposed employee hours for each phase</t>
  </si>
  <si>
    <t>5.        Enter the hourly rate for each employee, for each year</t>
  </si>
  <si>
    <t>6.        Adjust the black cell fill for each phase to align with the projected month where the phase will occur</t>
  </si>
  <si>
    <t>Jan</t>
  </si>
  <si>
    <t>Feb</t>
  </si>
  <si>
    <t>Mar</t>
  </si>
  <si>
    <t>Apr</t>
  </si>
  <si>
    <t>May</t>
  </si>
  <si>
    <t>Jun</t>
  </si>
  <si>
    <t>Jul</t>
  </si>
  <si>
    <t>Aug</t>
  </si>
  <si>
    <t>Sep</t>
  </si>
  <si>
    <t>Oct</t>
  </si>
  <si>
    <t>Nov</t>
  </si>
  <si>
    <t>Dec</t>
  </si>
  <si>
    <t>July</t>
  </si>
  <si>
    <t>Phase</t>
  </si>
  <si>
    <t>Commissioning</t>
  </si>
  <si>
    <t>Close Out</t>
  </si>
  <si>
    <t>Field Personnel</t>
  </si>
  <si>
    <t>Monthly Hours</t>
  </si>
  <si>
    <t>Ttl Hrs</t>
  </si>
  <si>
    <t>Total Hrs</t>
  </si>
  <si>
    <t>Assistant Manager _Smith</t>
  </si>
  <si>
    <t>&lt;&lt;Title - Last Name&gt;&gt;</t>
  </si>
  <si>
    <t>Office Personnel</t>
  </si>
  <si>
    <t>Total Construction Cost</t>
  </si>
  <si>
    <r>
      <t xml:space="preserve">Construction Stage Personnel Costs Cap </t>
    </r>
    <r>
      <rPr>
        <sz val="11"/>
        <color indexed="8"/>
        <rFont val="Arial"/>
        <family val="2"/>
      </rPr>
      <t>(Exhibit D.2)</t>
    </r>
  </si>
  <si>
    <r>
      <t xml:space="preserve">Preconstruction Stage Personnel Costs Cap - </t>
    </r>
    <r>
      <rPr>
        <sz val="11"/>
        <color indexed="8"/>
        <rFont val="Arial"/>
        <family val="2"/>
      </rPr>
      <t>Exhibit D.1</t>
    </r>
  </si>
  <si>
    <t>Program Verification</t>
  </si>
  <si>
    <t>Total %</t>
  </si>
  <si>
    <t>N/A</t>
  </si>
  <si>
    <t>Preconstruction Payment and Performance Bonds</t>
  </si>
  <si>
    <r>
      <t>General Conditions Cost</t>
    </r>
    <r>
      <rPr>
        <sz val="11"/>
        <color indexed="8"/>
        <rFont val="Arial"/>
        <family val="2"/>
      </rPr>
      <t xml:space="preserve"> - Exhibit C (Maximum Percentage Allowance)</t>
    </r>
  </si>
  <si>
    <t>e.</t>
  </si>
  <si>
    <t>Subcontract Costs</t>
  </si>
  <si>
    <t>Temporary Facilities - Trailers &amp; Sanitary Facilities</t>
  </si>
  <si>
    <t>Jobsite Trailer Utilities</t>
  </si>
  <si>
    <t>Office &amp; Janitorial Supplies / Furnishings &amp; Equipment / Water / Etc</t>
  </si>
  <si>
    <t>Office Communications Equipment / Printing / Postage / Project Photographs</t>
  </si>
  <si>
    <t>Office First Aid / Fire Protection / Safety / Signage / Wayfinding</t>
  </si>
  <si>
    <t xml:space="preserve">Project Site Progress / Dust Control / Final Cleaning </t>
  </si>
  <si>
    <t xml:space="preserve">Dumpsters  - including recycling for LEED </t>
  </si>
  <si>
    <t>Construction Fence / Access Points / Washout Areas / Include Traffic Officers</t>
  </si>
  <si>
    <t>Temporary Roads / Lighting / Weather Protection / Enclosure / Barricades / Laydown Area</t>
  </si>
  <si>
    <t>General Conditions</t>
  </si>
  <si>
    <t>f.</t>
  </si>
  <si>
    <r>
      <t xml:space="preserve">Preconstruction Stage </t>
    </r>
    <r>
      <rPr>
        <vertAlign val="superscript"/>
        <sz val="11"/>
        <color theme="1"/>
        <rFont val="Arial"/>
        <family val="2"/>
      </rPr>
      <t>1</t>
    </r>
  </si>
  <si>
    <t>%</t>
  </si>
  <si>
    <t>*</t>
  </si>
  <si>
    <t>Subcontractor Default Insurance*</t>
  </si>
  <si>
    <t>Builder's Risk Insurance (lump sum)*</t>
  </si>
  <si>
    <t>Construction Bond DB  (lump sum to extend bonds to 100% of Contract Sum)*</t>
  </si>
  <si>
    <t>Pricing Weight:</t>
  </si>
  <si>
    <t>Qualification Weight:</t>
  </si>
  <si>
    <t>NETLINK Construction Budget (Not Total Project Cost)</t>
  </si>
  <si>
    <t>Completed by PM before distribution</t>
  </si>
  <si>
    <t>Provided by DB
Amount ($)</t>
  </si>
  <si>
    <t>These percentages will be carried through to GMP and Change Orders</t>
  </si>
  <si>
    <t>Instructions to Proposers:  Submitting a Complete Proposal</t>
  </si>
  <si>
    <t>The proposer will complete the fields highlighted in yellow</t>
  </si>
  <si>
    <t>Each Exhbit must include the Project Name and Number (will populate)</t>
  </si>
  <si>
    <t>Helpful Hints:</t>
  </si>
  <si>
    <t xml:space="preserve">Complete the pink fields on the "Pricing Proposal" Worksheet  and "Exhibit F General Conditions" </t>
  </si>
  <si>
    <t>If any rows were added, verify formulas are adding properly</t>
  </si>
  <si>
    <t>All exhibits must be completed</t>
  </si>
  <si>
    <r>
      <t xml:space="preserve">Instructions to OSU Project Manager: </t>
    </r>
    <r>
      <rPr>
        <sz val="11"/>
        <color theme="1"/>
        <rFont val="Arial"/>
        <family val="2"/>
      </rPr>
      <t>Prior to sending "Best Value Rating Form" to proposers</t>
    </r>
  </si>
  <si>
    <t>DESIGN-BUILD PRE-CONSTRUCTION PERSONNEL COSTS RATE SCHEDULE</t>
  </si>
  <si>
    <t>EXHIBIT D</t>
  </si>
  <si>
    <t>DESIGN-BUILD CONSTRUCTION PERSONNEL COSTS RATE SCHEDULE</t>
  </si>
  <si>
    <t>DB PRECONSTRUCTION STAGE REIMBURSABLE EXPENSES SCHEDULE</t>
  </si>
  <si>
    <t>Instructions (DB)</t>
  </si>
  <si>
    <t>Refer to RFP for submittal conents and format</t>
  </si>
  <si>
    <t>Invoices will be required at time of billing</t>
  </si>
  <si>
    <r>
      <rPr>
        <b/>
        <i/>
        <sz val="10"/>
        <color theme="1"/>
        <rFont val="Arial"/>
        <family val="2"/>
      </rPr>
      <t>Instructions:</t>
    </r>
    <r>
      <rPr>
        <i/>
        <sz val="10"/>
        <color theme="1"/>
        <rFont val="Arial"/>
        <family val="2"/>
      </rPr>
      <t xml:space="preserve"> For each applicable staff member please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2.3 of the DB Agreement Form) please enter an "X" in appropriate column.  You may add rows/positions as needed.  </t>
    </r>
    <r>
      <rPr>
        <i/>
        <u/>
        <sz val="10"/>
        <color theme="1"/>
        <rFont val="Arial"/>
        <family val="2"/>
      </rPr>
      <t>If you add rows please verify that the Subtotals and Total are calculating correctly.</t>
    </r>
    <r>
      <rPr>
        <sz val="10"/>
        <color theme="1"/>
        <rFont val="Arial"/>
        <family val="2"/>
      </rPr>
      <t xml:space="preserve">  </t>
    </r>
  </si>
  <si>
    <t>Completed by proposer</t>
  </si>
  <si>
    <t>Auto completed</t>
  </si>
  <si>
    <r>
      <rPr>
        <b/>
        <i/>
        <sz val="10"/>
        <color theme="1"/>
        <rFont val="Arial"/>
        <family val="2"/>
      </rPr>
      <t>Instructions</t>
    </r>
    <r>
      <rPr>
        <i/>
        <sz val="10"/>
        <color theme="1"/>
        <rFont val="Arial"/>
        <family val="2"/>
      </rPr>
      <t xml:space="preserve">: For each applicable staff member,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2.4 of the DB Agreement Form) please enter an "X" in appropriate column. </t>
    </r>
    <r>
      <rPr>
        <i/>
        <u/>
        <sz val="10"/>
        <color theme="1"/>
        <rFont val="Arial"/>
        <family val="2"/>
      </rPr>
      <t>You may add rows/positions as needed.  If you add rows please verify that the Subtotals and Total are calculating correctly.</t>
    </r>
    <r>
      <rPr>
        <sz val="10"/>
        <color theme="1"/>
        <rFont val="Arial"/>
        <family val="2"/>
      </rPr>
      <t xml:space="preserve"> </t>
    </r>
  </si>
  <si>
    <r>
      <rPr>
        <b/>
        <i/>
        <sz val="10"/>
        <color theme="1"/>
        <rFont val="Arial"/>
        <family val="2"/>
      </rPr>
      <t>Instructions</t>
    </r>
    <r>
      <rPr>
        <i/>
        <sz val="10"/>
        <color theme="1"/>
        <rFont val="Arial"/>
        <family val="2"/>
      </rPr>
      <t xml:space="preserve">: For each applicable staff member, indicate the number of staff for the position that will be assigned to the project, the hourly rate for the position and the total hours of all staff at that position. The "Total" column calculates the hourly rate multiplied by the total hours. If the position is included in the Pre-construction Fee  (Article 2.4 of the DB Agreement Form) please enter an "X" in appropriate column. </t>
    </r>
    <r>
      <rPr>
        <i/>
        <u/>
        <sz val="10"/>
        <color theme="1"/>
        <rFont val="Arial"/>
        <family val="2"/>
      </rPr>
      <t>You may add rows/positions as needed.  If you add rows please verify that the Subtotals and Total are calculating correctly.</t>
    </r>
    <r>
      <rPr>
        <sz val="10"/>
        <color theme="1"/>
        <rFont val="Arial"/>
        <family val="2"/>
      </rPr>
      <t xml:space="preserve">  </t>
    </r>
  </si>
  <si>
    <r>
      <rPr>
        <b/>
        <i/>
        <sz val="10"/>
        <color indexed="8"/>
        <rFont val="Arial"/>
        <family val="2"/>
      </rPr>
      <t>Instructions</t>
    </r>
    <r>
      <rPr>
        <i/>
        <sz val="10"/>
        <color indexed="8"/>
        <rFont val="Arial"/>
        <family val="2"/>
      </rPr>
      <t xml:space="preserve">: For each applicable item, please include the total cost.  If an item is intended to be provided by the Owner, enter an "X" in the appropriate column.  If an item is to be provided by a subcontractor, no "Total Cost" information is required.  </t>
    </r>
    <r>
      <rPr>
        <i/>
        <u/>
        <sz val="10"/>
        <color indexed="8"/>
        <rFont val="Arial"/>
        <family val="2"/>
      </rPr>
      <t>You may add rows/positions as needed.  If you add rows please verify that the Subtotals and Total are calculating correctly.</t>
    </r>
    <r>
      <rPr>
        <sz val="10"/>
        <color indexed="8"/>
        <rFont val="Arial"/>
        <family val="2"/>
      </rPr>
      <t xml:space="preserve">  </t>
    </r>
  </si>
  <si>
    <t>Parking (main campus only)</t>
  </si>
  <si>
    <t>Provided by Subcontractor Amount ($)</t>
  </si>
  <si>
    <t>DB's GC</t>
  </si>
  <si>
    <t>General &amp; Professional Liability are included in Overhead (DB Fee)</t>
  </si>
  <si>
    <t>Site Logistics Plan, Safety Plan, Graphic Project Phasing Plan, Contractor Pre-Work Evaluation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</si>
</sst>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164" formatCode="&quot;$&quot;#,##0"/>
    <numFmt numFmtId="165" formatCode="0.0"/>
    <numFmt numFmtId="166" formatCode="&quot;$&quot;#,##0.00"/>
    <numFmt numFmtId="167" formatCode="0.0%"/>
    <numFmt numFmtId="168" formatCode="[$-F800]dddd\,\ mmmm\ dd\,\ yyyy"/>
  </numFmts>
  <fonts count="63" x14ac:knownFonts="1">
    <font>
      <sz val="11"/>
      <color theme="1"/>
      <name val="Calibri"/>
      <family val="2"/>
      <scheme val="minor"/>
    </font>
    <font>
      <sz val="11"/>
      <color theme="1"/>
      <name val="Arial"/>
      <family val="2"/>
    </font>
    <font>
      <b/>
      <sz val="11"/>
      <color theme="1"/>
      <name val="Arial"/>
      <family val="2"/>
    </font>
    <font>
      <b/>
      <sz val="12"/>
      <color theme="0"/>
      <name val="Arial Black"/>
      <family val="2"/>
    </font>
    <font>
      <b/>
      <sz val="12"/>
      <color theme="1"/>
      <name val="Arial"/>
      <family val="2"/>
    </font>
    <font>
      <sz val="12"/>
      <color theme="1"/>
      <name val="Arial"/>
      <family val="2"/>
    </font>
    <font>
      <sz val="12"/>
      <color theme="0"/>
      <name val="Arial Black"/>
      <family val="2"/>
    </font>
    <font>
      <i/>
      <sz val="11"/>
      <color theme="1"/>
      <name val="Arial"/>
      <family val="2"/>
    </font>
    <font>
      <sz val="9"/>
      <color theme="1"/>
      <name val="Arial"/>
      <family val="2"/>
    </font>
    <font>
      <b/>
      <sz val="14"/>
      <color theme="1"/>
      <name val="Arial"/>
      <family val="2"/>
    </font>
    <font>
      <sz val="8"/>
      <color theme="1"/>
      <name val="Arial"/>
      <family val="2"/>
    </font>
    <font>
      <sz val="11"/>
      <color theme="2"/>
      <name val="Arial"/>
      <family val="2"/>
    </font>
    <font>
      <vertAlign val="superscript"/>
      <sz val="11"/>
      <color theme="1"/>
      <name val="Arial"/>
      <family val="2"/>
    </font>
    <font>
      <b/>
      <sz val="16"/>
      <color theme="1"/>
      <name val="Arial"/>
      <family val="2"/>
    </font>
    <font>
      <sz val="10"/>
      <color theme="1"/>
      <name val="Arial"/>
      <family val="2"/>
    </font>
    <font>
      <sz val="11"/>
      <color theme="1"/>
      <name val="Calibri"/>
      <family val="2"/>
      <scheme val="minor"/>
    </font>
    <font>
      <b/>
      <sz val="11"/>
      <color theme="1"/>
      <name val="Calibri"/>
      <family val="2"/>
      <scheme val="minor"/>
    </font>
    <font>
      <b/>
      <sz val="16"/>
      <color theme="1"/>
      <name val="Arial Narrow"/>
      <family val="2"/>
    </font>
    <font>
      <sz val="18"/>
      <color theme="1"/>
      <name val="Calibri"/>
      <family val="2"/>
      <scheme val="minor"/>
    </font>
    <font>
      <sz val="11"/>
      <color theme="0" tint="-4.9989318521683403E-2"/>
      <name val="Arial"/>
      <family val="2"/>
    </font>
    <font>
      <b/>
      <sz val="12"/>
      <color theme="1"/>
      <name val="Calibri"/>
      <family val="2"/>
      <scheme val="minor"/>
    </font>
    <font>
      <sz val="11"/>
      <color theme="0"/>
      <name val="Arial Black"/>
      <family val="2"/>
    </font>
    <font>
      <sz val="11"/>
      <color indexed="8"/>
      <name val="Arial"/>
      <family val="2"/>
    </font>
    <font>
      <i/>
      <sz val="11"/>
      <name val="Arial"/>
      <family val="2"/>
    </font>
    <font>
      <b/>
      <i/>
      <sz val="11"/>
      <color theme="1"/>
      <name val="Arial"/>
      <family val="2"/>
    </font>
    <font>
      <sz val="11"/>
      <name val="Arial"/>
      <family val="2"/>
    </font>
    <font>
      <sz val="11"/>
      <name val="Calibri"/>
      <family val="2"/>
      <scheme val="minor"/>
    </font>
    <font>
      <b/>
      <sz val="11"/>
      <name val="Arial"/>
      <family val="2"/>
    </font>
    <font>
      <sz val="10"/>
      <name val="Arial"/>
      <family val="2"/>
    </font>
    <font>
      <b/>
      <i/>
      <sz val="11"/>
      <name val="Arial"/>
      <family val="2"/>
    </font>
    <font>
      <b/>
      <sz val="12"/>
      <name val="Arial"/>
      <family val="2"/>
    </font>
    <font>
      <sz val="8"/>
      <name val="Arial"/>
      <family val="2"/>
    </font>
    <font>
      <strike/>
      <sz val="11"/>
      <color theme="1"/>
      <name val="Arial"/>
      <family val="2"/>
    </font>
    <font>
      <b/>
      <strike/>
      <sz val="12"/>
      <color theme="1"/>
      <name val="Arial"/>
      <family val="2"/>
    </font>
    <font>
      <i/>
      <sz val="11"/>
      <color rgb="FFFF0000"/>
      <name val="Arial"/>
      <family val="2"/>
    </font>
    <font>
      <sz val="8"/>
      <color rgb="FFFF0000"/>
      <name val="Arial"/>
      <family val="2"/>
    </font>
    <font>
      <i/>
      <sz val="10"/>
      <name val="Arial"/>
      <family val="2"/>
    </font>
    <font>
      <b/>
      <sz val="10"/>
      <color theme="1"/>
      <name val="Arial"/>
      <family val="2"/>
    </font>
    <font>
      <i/>
      <sz val="10"/>
      <color theme="1"/>
      <name val="Arial"/>
      <family val="2"/>
    </font>
    <font>
      <b/>
      <sz val="11"/>
      <color rgb="FF000000"/>
      <name val="Arial"/>
      <family val="2"/>
    </font>
    <font>
      <b/>
      <i/>
      <sz val="10"/>
      <color theme="1"/>
      <name val="Arial"/>
      <family val="2"/>
    </font>
    <font>
      <i/>
      <u/>
      <sz val="10"/>
      <color theme="1"/>
      <name val="Arial"/>
      <family val="2"/>
    </font>
    <font>
      <i/>
      <sz val="10"/>
      <color indexed="8"/>
      <name val="Arial"/>
      <family val="2"/>
    </font>
    <font>
      <b/>
      <i/>
      <sz val="10"/>
      <color indexed="8"/>
      <name val="Arial"/>
      <family val="2"/>
    </font>
    <font>
      <i/>
      <sz val="10"/>
      <color rgb="FF000000"/>
      <name val="Arial"/>
      <family val="2"/>
    </font>
    <font>
      <i/>
      <u/>
      <sz val="10"/>
      <color indexed="8"/>
      <name val="Arial"/>
      <family val="2"/>
    </font>
    <font>
      <b/>
      <sz val="10"/>
      <color rgb="FF000000"/>
      <name val="Arial"/>
      <family val="2"/>
    </font>
    <font>
      <sz val="10"/>
      <color rgb="FF000000"/>
      <name val="Arial"/>
      <family val="2"/>
    </font>
    <font>
      <b/>
      <sz val="14"/>
      <color theme="0"/>
      <name val="Arial"/>
      <family val="2"/>
    </font>
    <font>
      <sz val="12"/>
      <name val="Arial"/>
      <family val="2"/>
    </font>
    <font>
      <sz val="9"/>
      <color rgb="FFFF0000"/>
      <name val="Arial"/>
      <family val="2"/>
    </font>
    <font>
      <b/>
      <sz val="8"/>
      <color theme="1"/>
      <name val="Arial"/>
      <family val="2"/>
    </font>
    <font>
      <b/>
      <sz val="8"/>
      <name val="Arial"/>
      <family val="2"/>
    </font>
    <font>
      <b/>
      <sz val="8"/>
      <color theme="0"/>
      <name val="Arial"/>
      <family val="2"/>
    </font>
    <font>
      <b/>
      <sz val="10"/>
      <name val="Arial"/>
      <family val="2"/>
    </font>
    <font>
      <sz val="11"/>
      <color theme="0"/>
      <name val="Arial"/>
      <family val="2"/>
    </font>
    <font>
      <sz val="14"/>
      <color theme="1"/>
      <name val="Arial"/>
      <family val="2"/>
    </font>
    <font>
      <b/>
      <sz val="14"/>
      <color rgb="FF000000"/>
      <name val="Arial"/>
      <family val="2"/>
    </font>
    <font>
      <sz val="11"/>
      <color rgb="FF000000"/>
      <name val="Arial"/>
      <family val="2"/>
    </font>
    <font>
      <sz val="9"/>
      <color theme="0"/>
      <name val="Arial"/>
      <family val="2"/>
    </font>
    <font>
      <b/>
      <sz val="14"/>
      <name val="Arial"/>
      <family val="2"/>
    </font>
    <font>
      <sz val="10"/>
      <color indexed="8"/>
      <name val="Arial"/>
      <family val="2"/>
    </font>
    <font>
      <b/>
      <sz val="11"/>
      <color theme="0"/>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rgb="FFC5D9F1"/>
        <bgColor indexed="64"/>
      </patternFill>
    </fill>
    <fill>
      <patternFill patternType="solid">
        <fgColor rgb="FFFFFFC9"/>
        <bgColor indexed="64"/>
      </patternFill>
    </fill>
    <fill>
      <patternFill patternType="solid">
        <fgColor theme="0" tint="-0.34998626667073579"/>
        <bgColor indexed="64"/>
      </patternFill>
    </fill>
    <fill>
      <patternFill patternType="solid">
        <fgColor theme="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D9D9D9"/>
        <bgColor rgb="FF000000"/>
      </patternFill>
    </fill>
    <fill>
      <patternFill patternType="solid">
        <fgColor rgb="FFFFFFCC"/>
        <bgColor rgb="FF000000"/>
      </patternFill>
    </fill>
    <fill>
      <patternFill patternType="solid">
        <fgColor rgb="FFC5D9F1"/>
        <bgColor rgb="FF000000"/>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249977111117893"/>
        <bgColor indexed="64"/>
      </patternFill>
    </fill>
  </fills>
  <borders count="7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thin">
        <color auto="1"/>
      </top>
      <bottom/>
      <diagonal/>
    </border>
    <border>
      <left/>
      <right/>
      <top style="medium">
        <color auto="1"/>
      </top>
      <bottom/>
      <diagonal/>
    </border>
    <border>
      <left/>
      <right/>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right style="medium">
        <color auto="1"/>
      </right>
      <top/>
      <bottom style="medium">
        <color auto="1"/>
      </bottom>
      <diagonal/>
    </border>
    <border>
      <left/>
      <right style="thick">
        <color auto="1"/>
      </right>
      <top style="thick">
        <color auto="1"/>
      </top>
      <bottom style="thick">
        <color auto="1"/>
      </bottom>
      <diagonal/>
    </border>
  </borders>
  <cellStyleXfs count="6">
    <xf numFmtId="0" fontId="0" fillId="0" borderId="0"/>
    <xf numFmtId="9" fontId="15" fillId="0" borderId="0" applyFont="0" applyFill="0" applyBorder="0" applyAlignment="0" applyProtection="0"/>
    <xf numFmtId="44" fontId="28" fillId="0" borderId="0" applyFont="0" applyFill="0" applyBorder="0" applyAlignment="0" applyProtection="0"/>
    <xf numFmtId="0" fontId="28" fillId="0" borderId="0"/>
    <xf numFmtId="9" fontId="28" fillId="0" borderId="0" applyFont="0" applyFill="0" applyBorder="0" applyAlignment="0" applyProtection="0"/>
    <xf numFmtId="44" fontId="15" fillId="0" borderId="0" applyFont="0" applyFill="0" applyBorder="0" applyAlignment="0" applyProtection="0"/>
  </cellStyleXfs>
  <cellXfs count="539">
    <xf numFmtId="0" fontId="0" fillId="0" borderId="0" xfId="0"/>
    <xf numFmtId="0" fontId="1" fillId="0" borderId="0" xfId="0" applyFont="1" applyProtection="1"/>
    <xf numFmtId="0" fontId="11" fillId="0" borderId="0" xfId="0" applyFont="1" applyAlignment="1" applyProtection="1">
      <alignment horizontal="center" vertical="center"/>
    </xf>
    <xf numFmtId="0" fontId="1" fillId="0" borderId="22" xfId="0" applyFont="1" applyBorder="1" applyProtection="1"/>
    <xf numFmtId="165" fontId="6" fillId="5" borderId="27" xfId="0" applyNumberFormat="1" applyFont="1" applyFill="1" applyBorder="1" applyAlignment="1" applyProtection="1">
      <alignment horizontal="center"/>
    </xf>
    <xf numFmtId="0" fontId="3" fillId="5" borderId="28" xfId="0" applyFont="1" applyFill="1" applyBorder="1" applyProtection="1"/>
    <xf numFmtId="0" fontId="1" fillId="5" borderId="28" xfId="0" applyFont="1" applyFill="1" applyBorder="1" applyProtection="1"/>
    <xf numFmtId="0" fontId="1" fillId="5" borderId="29" xfId="0" applyFont="1" applyFill="1" applyBorder="1" applyProtection="1"/>
    <xf numFmtId="0" fontId="8"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quotePrefix="1" applyFont="1" applyAlignment="1" applyProtection="1">
      <alignment horizontal="center" vertical="center"/>
    </xf>
    <xf numFmtId="0" fontId="8" fillId="0" borderId="0" xfId="0" applyFont="1" applyAlignment="1" applyProtection="1">
      <alignment horizontal="center" vertical="top"/>
    </xf>
    <xf numFmtId="0" fontId="2" fillId="0" borderId="5" xfId="0" applyFont="1" applyBorder="1" applyProtection="1"/>
    <xf numFmtId="0" fontId="2" fillId="0" borderId="7"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Protection="1"/>
    <xf numFmtId="49" fontId="1" fillId="0" borderId="8" xfId="0" applyNumberFormat="1" applyFont="1" applyBorder="1" applyAlignment="1" applyProtection="1">
      <alignment horizontal="center" vertical="center"/>
    </xf>
    <xf numFmtId="0" fontId="1" fillId="0" borderId="10" xfId="0" applyFont="1" applyBorder="1" applyAlignment="1" applyProtection="1">
      <alignment vertical="center"/>
    </xf>
    <xf numFmtId="0" fontId="1" fillId="0" borderId="5" xfId="0" applyFont="1" applyBorder="1" applyAlignment="1" applyProtection="1">
      <alignment horizontal="center" vertical="center"/>
    </xf>
    <xf numFmtId="0" fontId="1" fillId="0" borderId="14" xfId="0" applyFont="1" applyBorder="1" applyProtection="1"/>
    <xf numFmtId="0" fontId="1" fillId="0" borderId="16" xfId="0" applyFont="1" applyBorder="1" applyProtection="1"/>
    <xf numFmtId="0" fontId="1" fillId="0" borderId="13" xfId="0" applyFont="1" applyBorder="1" applyProtection="1"/>
    <xf numFmtId="0" fontId="10" fillId="0" borderId="6" xfId="0" applyFont="1" applyBorder="1" applyAlignment="1" applyProtection="1">
      <alignment horizontal="left" vertical="center"/>
    </xf>
    <xf numFmtId="0" fontId="10" fillId="0" borderId="6" xfId="0" applyFont="1" applyBorder="1" applyAlignment="1" applyProtection="1">
      <alignment vertical="top"/>
    </xf>
    <xf numFmtId="0" fontId="1" fillId="0" borderId="0" xfId="0" applyFont="1" applyFill="1" applyBorder="1" applyAlignment="1" applyProtection="1">
      <alignment vertical="center" wrapText="1"/>
    </xf>
    <xf numFmtId="0" fontId="1" fillId="0" borderId="15" xfId="0" applyFont="1" applyBorder="1" applyProtection="1"/>
    <xf numFmtId="0" fontId="1" fillId="0" borderId="15" xfId="0" applyFont="1" applyBorder="1" applyAlignment="1" applyProtection="1">
      <alignment horizontal="center" vertical="center"/>
    </xf>
    <xf numFmtId="0" fontId="1" fillId="0" borderId="6" xfId="0" applyFont="1" applyBorder="1" applyAlignment="1" applyProtection="1">
      <alignment vertical="center"/>
    </xf>
    <xf numFmtId="0" fontId="4" fillId="0" borderId="0" xfId="0" applyFont="1" applyBorder="1" applyAlignment="1" applyProtection="1">
      <alignment horizontal="center" vertical="center"/>
    </xf>
    <xf numFmtId="165" fontId="6" fillId="5" borderId="24" xfId="0" applyNumberFormat="1" applyFont="1" applyFill="1" applyBorder="1" applyAlignment="1" applyProtection="1">
      <alignment horizontal="center"/>
    </xf>
    <xf numFmtId="0" fontId="3" fillId="5" borderId="25" xfId="0" applyFont="1" applyFill="1" applyBorder="1" applyProtection="1"/>
    <xf numFmtId="0" fontId="1" fillId="5" borderId="25" xfId="0" applyFont="1" applyFill="1" applyBorder="1" applyProtection="1"/>
    <xf numFmtId="0" fontId="1" fillId="5" borderId="26" xfId="0" applyFont="1" applyFill="1" applyBorder="1" applyProtection="1"/>
    <xf numFmtId="0" fontId="2" fillId="0" borderId="0" xfId="0" applyFont="1" applyProtection="1"/>
    <xf numFmtId="0" fontId="1" fillId="5" borderId="24" xfId="0" applyFont="1" applyFill="1" applyBorder="1" applyProtection="1"/>
    <xf numFmtId="0" fontId="10" fillId="0" borderId="0" xfId="0" applyFont="1" applyBorder="1" applyAlignment="1" applyProtection="1">
      <alignment horizontal="left" vertical="center" wrapText="1"/>
    </xf>
    <xf numFmtId="0" fontId="10" fillId="0" borderId="0" xfId="0" applyFont="1" applyAlignment="1" applyProtection="1">
      <alignment vertical="center" wrapText="1"/>
    </xf>
    <xf numFmtId="0" fontId="17" fillId="0" borderId="0" xfId="0" applyFont="1" applyAlignment="1" applyProtection="1">
      <alignment vertical="center"/>
    </xf>
    <xf numFmtId="0" fontId="19" fillId="0" borderId="0" xfId="0" applyFont="1" applyAlignment="1" applyProtection="1">
      <alignment horizontal="right" vertical="center"/>
    </xf>
    <xf numFmtId="0" fontId="13" fillId="0" borderId="0" xfId="0" applyFont="1" applyAlignment="1" applyProtection="1">
      <alignment vertical="center"/>
    </xf>
    <xf numFmtId="0" fontId="20" fillId="0" borderId="0" xfId="0" applyFont="1" applyBorder="1" applyAlignment="1" applyProtection="1">
      <alignment horizontal="left" vertical="center" indent="1"/>
    </xf>
    <xf numFmtId="49" fontId="21" fillId="5" borderId="0" xfId="0" applyNumberFormat="1" applyFont="1" applyFill="1" applyAlignment="1" applyProtection="1">
      <alignment horizontal="center" vertical="center"/>
    </xf>
    <xf numFmtId="0" fontId="21" fillId="5" borderId="0" xfId="0" applyFont="1" applyFill="1" applyAlignment="1" applyProtection="1">
      <alignment vertical="center"/>
    </xf>
    <xf numFmtId="0" fontId="1" fillId="0" borderId="17" xfId="0" applyFont="1" applyBorder="1" applyAlignment="1" applyProtection="1">
      <alignment vertical="center"/>
    </xf>
    <xf numFmtId="164" fontId="7" fillId="0" borderId="17"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xf>
    <xf numFmtId="164" fontId="2" fillId="8" borderId="1" xfId="0" applyNumberFormat="1" applyFont="1" applyFill="1" applyBorder="1" applyAlignment="1" applyProtection="1">
      <alignment horizontal="center" vertical="center"/>
      <protection locked="0"/>
    </xf>
    <xf numFmtId="0" fontId="2" fillId="0" borderId="0" xfId="0" quotePrefix="1" applyFont="1" applyBorder="1" applyAlignment="1" applyProtection="1">
      <alignment horizontal="center" vertical="center"/>
    </xf>
    <xf numFmtId="0" fontId="1" fillId="0" borderId="0" xfId="0" applyFont="1" applyFill="1" applyBorder="1" applyAlignment="1" applyProtection="1">
      <alignment horizontal="center" vertical="center"/>
    </xf>
    <xf numFmtId="164" fontId="2" fillId="0" borderId="0" xfId="0" applyNumberFormat="1"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2" fillId="0" borderId="23" xfId="0" applyFont="1" applyBorder="1" applyAlignment="1" applyProtection="1">
      <alignment vertical="center"/>
    </xf>
    <xf numFmtId="0" fontId="1" fillId="0" borderId="23" xfId="0" applyFont="1" applyBorder="1" applyAlignment="1" applyProtection="1">
      <alignment vertical="center"/>
    </xf>
    <xf numFmtId="0" fontId="24" fillId="0" borderId="23" xfId="0" applyFont="1" applyBorder="1" applyAlignment="1" applyProtection="1">
      <alignment horizontal="center" vertical="center"/>
    </xf>
    <xf numFmtId="0" fontId="16" fillId="0" borderId="23" xfId="0" quotePrefix="1" applyFont="1" applyBorder="1" applyAlignment="1" applyProtection="1">
      <alignment horizontal="center" vertical="center"/>
    </xf>
    <xf numFmtId="0" fontId="2" fillId="0" borderId="23" xfId="0" quotePrefix="1" applyFont="1" applyBorder="1" applyAlignment="1" applyProtection="1">
      <alignment horizontal="center" vertical="center"/>
    </xf>
    <xf numFmtId="0" fontId="1" fillId="0" borderId="0" xfId="0" applyFont="1" applyAlignment="1" applyProtection="1"/>
    <xf numFmtId="0" fontId="1" fillId="0" borderId="0" xfId="0" applyFont="1" applyBorder="1" applyAlignment="1" applyProtection="1"/>
    <xf numFmtId="164" fontId="2" fillId="0" borderId="0" xfId="0" applyNumberFormat="1" applyFont="1" applyBorder="1" applyAlignment="1" applyProtection="1">
      <alignment horizontal="center" vertical="center"/>
    </xf>
    <xf numFmtId="0" fontId="25" fillId="0" borderId="0" xfId="0" applyFont="1" applyBorder="1" applyAlignment="1" applyProtection="1">
      <alignment horizontal="center" vertical="center"/>
    </xf>
    <xf numFmtId="0" fontId="25"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9" fillId="0" borderId="0" xfId="0" applyFont="1" applyBorder="1" applyAlignment="1" applyProtection="1">
      <alignment horizontal="right" vertical="center"/>
    </xf>
    <xf numFmtId="0" fontId="25" fillId="0" borderId="0" xfId="0" quotePrefix="1" applyFont="1" applyBorder="1" applyAlignment="1" applyProtection="1">
      <alignment horizontal="center" vertical="center"/>
    </xf>
    <xf numFmtId="10" fontId="2" fillId="8" borderId="2" xfId="0" applyNumberFormat="1"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center" vertical="center"/>
    </xf>
    <xf numFmtId="164" fontId="25" fillId="0" borderId="0" xfId="0" applyNumberFormat="1" applyFont="1" applyBorder="1" applyAlignment="1" applyProtection="1">
      <alignment horizontal="center" vertical="center"/>
    </xf>
    <xf numFmtId="164" fontId="27" fillId="0" borderId="0" xfId="0" applyNumberFormat="1" applyFont="1" applyFill="1" applyBorder="1" applyAlignment="1" applyProtection="1">
      <alignment horizontal="center" vertical="center"/>
    </xf>
    <xf numFmtId="0" fontId="29" fillId="0" borderId="0" xfId="0" applyFont="1" applyBorder="1" applyAlignment="1" applyProtection="1">
      <alignment horizontal="center" vertical="center"/>
    </xf>
    <xf numFmtId="0" fontId="27" fillId="0" borderId="23" xfId="0" applyFont="1" applyBorder="1" applyAlignment="1" applyProtection="1">
      <alignment vertical="center"/>
    </xf>
    <xf numFmtId="0" fontId="25" fillId="0" borderId="23" xfId="0" applyFont="1" applyBorder="1" applyAlignment="1" applyProtection="1">
      <alignment vertical="center"/>
    </xf>
    <xf numFmtId="0" fontId="29" fillId="0" borderId="23" xfId="0" applyFont="1" applyBorder="1" applyAlignment="1" applyProtection="1">
      <alignment horizontal="center" vertical="center"/>
    </xf>
    <xf numFmtId="0" fontId="27" fillId="0" borderId="23" xfId="0" quotePrefix="1" applyFont="1" applyBorder="1" applyAlignment="1" applyProtection="1">
      <alignment horizontal="center" vertical="center"/>
    </xf>
    <xf numFmtId="0" fontId="25" fillId="0" borderId="0" xfId="0" applyFont="1" applyAlignment="1" applyProtection="1"/>
    <xf numFmtId="0" fontId="25" fillId="0" borderId="0" xfId="0" applyFont="1" applyBorder="1" applyAlignment="1" applyProtection="1"/>
    <xf numFmtId="164" fontId="27" fillId="0" borderId="0" xfId="0" applyNumberFormat="1" applyFont="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0" fontId="25" fillId="0" borderId="0" xfId="0" applyFont="1" applyFill="1" applyBorder="1" applyAlignment="1" applyProtection="1">
      <alignment horizontal="right" vertical="center"/>
    </xf>
    <xf numFmtId="0" fontId="27" fillId="0" borderId="0" xfId="0" quotePrefix="1" applyFont="1" applyFill="1" applyBorder="1" applyAlignment="1" applyProtection="1">
      <alignment horizontal="center" vertical="center"/>
    </xf>
    <xf numFmtId="167" fontId="27" fillId="0" borderId="0" xfId="0" applyNumberFormat="1" applyFont="1" applyFill="1" applyBorder="1" applyAlignment="1" applyProtection="1">
      <alignment horizontal="center" vertical="center"/>
    </xf>
    <xf numFmtId="9" fontId="25" fillId="0" borderId="0" xfId="1" applyFont="1" applyFill="1" applyBorder="1" applyAlignment="1" applyProtection="1">
      <alignment horizontal="center" vertical="center"/>
    </xf>
    <xf numFmtId="10" fontId="25" fillId="8" borderId="1" xfId="1" applyNumberFormat="1" applyFont="1" applyFill="1" applyBorder="1" applyAlignment="1" applyProtection="1">
      <alignment horizontal="center" vertical="center"/>
      <protection locked="0"/>
    </xf>
    <xf numFmtId="0" fontId="25" fillId="0" borderId="0" xfId="0" applyFont="1" applyAlignment="1" applyProtection="1">
      <alignment vertical="center"/>
    </xf>
    <xf numFmtId="0" fontId="25" fillId="5" borderId="0" xfId="0" applyFont="1" applyFill="1" applyAlignment="1" applyProtection="1">
      <alignment vertical="center"/>
    </xf>
    <xf numFmtId="0" fontId="26" fillId="0" borderId="23" xfId="0" applyFont="1" applyBorder="1" applyAlignment="1" applyProtection="1">
      <alignment vertical="center"/>
    </xf>
    <xf numFmtId="0" fontId="26" fillId="0" borderId="23" xfId="0" applyFont="1" applyBorder="1" applyAlignment="1" applyProtection="1">
      <alignment horizontal="right" vertical="center"/>
    </xf>
    <xf numFmtId="0" fontId="29" fillId="0" borderId="23" xfId="0" applyFont="1" applyBorder="1" applyAlignment="1" applyProtection="1">
      <alignment horizontal="right" vertical="center"/>
    </xf>
    <xf numFmtId="0" fontId="27" fillId="0" borderId="0" xfId="0" applyFont="1" applyAlignment="1" applyProtection="1">
      <alignment horizontal="center" vertical="center"/>
    </xf>
    <xf numFmtId="0" fontId="30" fillId="0" borderId="0" xfId="0" applyFont="1" applyBorder="1" applyAlignment="1" applyProtection="1">
      <alignment horizontal="left" vertical="center" indent="1"/>
    </xf>
    <xf numFmtId="165" fontId="25" fillId="0" borderId="0" xfId="0" applyNumberFormat="1" applyFont="1" applyAlignment="1" applyProtection="1">
      <alignment horizontal="center" vertical="center"/>
    </xf>
    <xf numFmtId="0" fontId="25" fillId="0" borderId="0" xfId="0" quotePrefix="1" applyFont="1" applyAlignment="1" applyProtection="1">
      <alignment horizontal="center" vertical="center"/>
    </xf>
    <xf numFmtId="164" fontId="27" fillId="0" borderId="0" xfId="0" applyNumberFormat="1" applyFont="1" applyAlignment="1" applyProtection="1"/>
    <xf numFmtId="6" fontId="25" fillId="0" borderId="0" xfId="0" quotePrefix="1" applyNumberFormat="1" applyFont="1" applyBorder="1" applyAlignment="1" applyProtection="1">
      <alignment vertical="center"/>
    </xf>
    <xf numFmtId="0" fontId="31" fillId="0" borderId="23" xfId="0" applyFont="1" applyBorder="1" applyAlignment="1" applyProtection="1"/>
    <xf numFmtId="6" fontId="30" fillId="0" borderId="23" xfId="0" applyNumberFormat="1" applyFont="1" applyBorder="1" applyAlignment="1" applyProtection="1">
      <alignment horizontal="center" vertical="center"/>
    </xf>
    <xf numFmtId="0" fontId="32" fillId="0" borderId="0" xfId="0" applyFont="1" applyProtection="1"/>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9" fontId="23" fillId="0" borderId="0" xfId="0" applyNumberFormat="1" applyFont="1" applyBorder="1" applyAlignment="1" applyProtection="1">
      <alignment horizontal="center" vertical="center"/>
    </xf>
    <xf numFmtId="164" fontId="1" fillId="4" borderId="0" xfId="0" applyNumberFormat="1" applyFont="1" applyFill="1" applyBorder="1" applyAlignment="1" applyProtection="1">
      <alignment horizontal="center" vertical="center"/>
    </xf>
    <xf numFmtId="164" fontId="2" fillId="4" borderId="1" xfId="0" applyNumberFormat="1" applyFont="1" applyFill="1" applyBorder="1" applyAlignment="1" applyProtection="1">
      <alignment horizontal="center" vertical="center"/>
    </xf>
    <xf numFmtId="164" fontId="27" fillId="4" borderId="1" xfId="0" applyNumberFormat="1" applyFont="1" applyFill="1" applyBorder="1" applyAlignment="1" applyProtection="1">
      <alignment horizontal="center" vertical="center"/>
    </xf>
    <xf numFmtId="164" fontId="2" fillId="4" borderId="4" xfId="0" applyNumberFormat="1" applyFont="1" applyFill="1" applyBorder="1" applyAlignment="1" applyProtection="1">
      <alignment horizontal="center" vertical="center"/>
    </xf>
    <xf numFmtId="0" fontId="1"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25" fillId="0" borderId="0" xfId="0" applyFont="1" applyBorder="1" applyAlignment="1" applyProtection="1">
      <alignment horizontal="left" vertical="center" indent="1"/>
    </xf>
    <xf numFmtId="0" fontId="27"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7" fillId="0" borderId="0" xfId="0" quotePrefix="1" applyFont="1" applyBorder="1" applyAlignment="1" applyProtection="1">
      <alignment horizontal="center" vertical="center"/>
    </xf>
    <xf numFmtId="0" fontId="27" fillId="0" borderId="0" xfId="0" applyFont="1" applyBorder="1" applyAlignment="1" applyProtection="1">
      <alignment vertical="center"/>
    </xf>
    <xf numFmtId="0" fontId="25" fillId="0" borderId="0" xfId="0" applyFont="1" applyFill="1" applyBorder="1" applyAlignment="1" applyProtection="1">
      <alignment vertical="center"/>
    </xf>
    <xf numFmtId="0" fontId="23" fillId="0" borderId="0" xfId="0" applyFont="1" applyFill="1" applyBorder="1" applyAlignment="1" applyProtection="1">
      <alignment horizontal="left" vertical="center"/>
    </xf>
    <xf numFmtId="37" fontId="25" fillId="8" borderId="1" xfId="0" applyNumberFormat="1" applyFont="1" applyFill="1" applyBorder="1" applyAlignment="1" applyProtection="1">
      <alignment horizontal="center" vertical="center"/>
      <protection locked="0"/>
    </xf>
    <xf numFmtId="164" fontId="25" fillId="8" borderId="2" xfId="0" applyNumberFormat="1" applyFont="1" applyFill="1" applyBorder="1" applyAlignment="1" applyProtection="1">
      <alignment horizontal="center" vertical="center"/>
      <protection locked="0"/>
    </xf>
    <xf numFmtId="164" fontId="1" fillId="4" borderId="12" xfId="0" applyNumberFormat="1" applyFont="1" applyFill="1" applyBorder="1" applyAlignment="1" applyProtection="1">
      <alignment horizontal="center" vertical="center"/>
    </xf>
    <xf numFmtId="164" fontId="2" fillId="11" borderId="4"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165" fontId="4" fillId="11" borderId="4" xfId="0" applyNumberFormat="1" applyFont="1" applyFill="1" applyBorder="1" applyAlignment="1" applyProtection="1">
      <alignment horizontal="center" vertical="center"/>
    </xf>
    <xf numFmtId="164" fontId="4" fillId="11" borderId="2"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horizontal="center" vertical="center"/>
    </xf>
    <xf numFmtId="165" fontId="9" fillId="11" borderId="4" xfId="0" applyNumberFormat="1"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165" fontId="1" fillId="7" borderId="1" xfId="0" applyNumberFormat="1" applyFont="1" applyFill="1" applyBorder="1" applyAlignment="1" applyProtection="1">
      <alignment horizontal="center" vertical="center"/>
    </xf>
    <xf numFmtId="165" fontId="5" fillId="7" borderId="1"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49" fontId="1" fillId="0" borderId="8" xfId="0" applyNumberFormat="1" applyFont="1" applyFill="1" applyBorder="1" applyAlignment="1" applyProtection="1">
      <alignment horizontal="center" vertical="center"/>
    </xf>
    <xf numFmtId="0" fontId="34" fillId="0" borderId="0" xfId="0" applyFont="1" applyBorder="1" applyAlignment="1" applyProtection="1">
      <alignment horizontal="left" vertical="center" indent="1"/>
    </xf>
    <xf numFmtId="0" fontId="2" fillId="0" borderId="0" xfId="0" applyFont="1" applyFill="1" applyBorder="1" applyAlignment="1" applyProtection="1">
      <alignment vertical="center"/>
    </xf>
    <xf numFmtId="0" fontId="7" fillId="0" borderId="0" xfId="0" applyFont="1" applyBorder="1" applyAlignment="1" applyProtection="1">
      <alignment horizontal="center" vertical="center"/>
    </xf>
    <xf numFmtId="164" fontId="1" fillId="4" borderId="1" xfId="0" applyNumberFormat="1" applyFont="1" applyFill="1" applyBorder="1" applyAlignment="1" applyProtection="1">
      <alignment horizontal="center" vertical="center"/>
    </xf>
    <xf numFmtId="0" fontId="35" fillId="0" borderId="0" xfId="0" applyFont="1" applyAlignment="1" applyProtection="1">
      <alignment horizontal="left" vertical="center" wrapText="1"/>
    </xf>
    <xf numFmtId="0" fontId="36" fillId="0" borderId="0" xfId="0" applyFont="1" applyAlignment="1" applyProtection="1">
      <alignment horizontal="left" indent="1"/>
    </xf>
    <xf numFmtId="10" fontId="27" fillId="0" borderId="0" xfId="0" applyNumberFormat="1" applyFont="1" applyFill="1" applyBorder="1" applyAlignment="1" applyProtection="1">
      <alignment horizontal="center" vertical="center"/>
    </xf>
    <xf numFmtId="0" fontId="2" fillId="0" borderId="0" xfId="0" quotePrefix="1" applyFont="1" applyFill="1" applyBorder="1" applyAlignment="1" applyProtection="1">
      <alignment horizontal="center" vertical="center"/>
    </xf>
    <xf numFmtId="49" fontId="1" fillId="0" borderId="14" xfId="0" applyNumberFormat="1"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0" xfId="0" applyFont="1" applyAlignment="1" applyProtection="1">
      <alignment vertical="center"/>
    </xf>
    <xf numFmtId="0" fontId="33" fillId="0" borderId="23" xfId="0" applyFont="1" applyBorder="1" applyAlignment="1" applyProtection="1">
      <alignment horizontal="left" vertical="center"/>
    </xf>
    <xf numFmtId="0" fontId="32" fillId="0" borderId="23" xfId="0" applyFont="1" applyBorder="1" applyAlignment="1" applyProtection="1">
      <alignment horizontal="left" vertical="center"/>
    </xf>
    <xf numFmtId="0" fontId="32" fillId="0" borderId="23" xfId="0" applyFont="1" applyBorder="1" applyProtection="1"/>
    <xf numFmtId="0" fontId="0" fillId="0" borderId="0" xfId="0" applyAlignment="1" applyProtection="1">
      <alignment vertical="center"/>
    </xf>
    <xf numFmtId="0" fontId="1" fillId="3" borderId="0" xfId="0" applyFont="1" applyFill="1" applyAlignment="1" applyProtection="1">
      <alignment vertical="center"/>
    </xf>
    <xf numFmtId="0" fontId="0" fillId="0" borderId="0" xfId="0" applyProtection="1"/>
    <xf numFmtId="0" fontId="1" fillId="12" borderId="0" xfId="0" applyFont="1" applyFill="1" applyAlignment="1" applyProtection="1">
      <alignment vertical="center"/>
    </xf>
    <xf numFmtId="0" fontId="1" fillId="4" borderId="0" xfId="0" applyFont="1" applyFill="1" applyAlignment="1" applyProtection="1">
      <alignment vertical="center"/>
    </xf>
    <xf numFmtId="0" fontId="1" fillId="11" borderId="0" xfId="0" applyFont="1" applyFill="1" applyAlignment="1" applyProtection="1">
      <alignment vertical="center"/>
    </xf>
    <xf numFmtId="164" fontId="1" fillId="0" borderId="0" xfId="0" applyNumberFormat="1" applyFont="1" applyBorder="1" applyAlignment="1" applyProtection="1">
      <alignment vertical="center"/>
    </xf>
    <xf numFmtId="37" fontId="25" fillId="0" borderId="0" xfId="0" applyNumberFormat="1" applyFont="1" applyFill="1" applyBorder="1" applyAlignment="1" applyProtection="1">
      <alignment horizontal="center" vertical="center"/>
    </xf>
    <xf numFmtId="164" fontId="25" fillId="0" borderId="0" xfId="0" applyNumberFormat="1" applyFont="1" applyFill="1" applyBorder="1" applyAlignment="1" applyProtection="1">
      <alignment horizontal="center" vertical="center"/>
    </xf>
    <xf numFmtId="0" fontId="1" fillId="0" borderId="0" xfId="0" applyFont="1" applyFill="1" applyProtection="1"/>
    <xf numFmtId="10" fontId="1" fillId="7" borderId="1" xfId="0" applyNumberFormat="1" applyFont="1" applyFill="1" applyBorder="1" applyAlignment="1" applyProtection="1">
      <alignment horizontal="center" vertical="center" wrapText="1"/>
    </xf>
    <xf numFmtId="10" fontId="1" fillId="7" borderId="1" xfId="1" applyNumberFormat="1"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0" borderId="13" xfId="0" applyBorder="1" applyAlignment="1" applyProtection="1">
      <alignment horizontal="left" vertical="center" wrapText="1"/>
    </xf>
    <xf numFmtId="166" fontId="1" fillId="0" borderId="0" xfId="0" applyNumberFormat="1" applyFont="1" applyProtection="1"/>
    <xf numFmtId="0" fontId="25" fillId="0" borderId="0" xfId="0" applyFont="1" applyBorder="1" applyAlignment="1" applyProtection="1">
      <alignment vertical="center"/>
    </xf>
    <xf numFmtId="0" fontId="1" fillId="0" borderId="0" xfId="0" applyFont="1" applyAlignment="1" applyProtection="1">
      <alignment horizontal="right" vertical="center"/>
    </xf>
    <xf numFmtId="0" fontId="25" fillId="0" borderId="0" xfId="0" applyFont="1" applyBorder="1" applyAlignment="1" applyProtection="1">
      <alignment horizontal="right" vertical="center"/>
    </xf>
    <xf numFmtId="6" fontId="30" fillId="4" borderId="1" xfId="0" applyNumberFormat="1" applyFont="1" applyFill="1" applyBorder="1" applyAlignment="1" applyProtection="1">
      <alignment horizontal="center" vertical="center"/>
    </xf>
    <xf numFmtId="6" fontId="30" fillId="0" borderId="0" xfId="0" applyNumberFormat="1" applyFont="1" applyFill="1" applyBorder="1" applyAlignment="1" applyProtection="1">
      <alignment horizontal="center" vertical="center"/>
    </xf>
    <xf numFmtId="0" fontId="37" fillId="0" borderId="0" xfId="0" applyFont="1" applyAlignment="1" applyProtection="1">
      <alignment horizontal="right" vertical="top"/>
    </xf>
    <xf numFmtId="0" fontId="14" fillId="0" borderId="0" xfId="0" applyFont="1" applyAlignment="1" applyProtection="1">
      <alignment wrapText="1"/>
    </xf>
    <xf numFmtId="0" fontId="14" fillId="0" borderId="0" xfId="0" applyFont="1" applyProtection="1"/>
    <xf numFmtId="0" fontId="2" fillId="2" borderId="2" xfId="0" applyFont="1" applyFill="1" applyBorder="1" applyAlignment="1" applyProtection="1">
      <alignment horizontal="center" wrapText="1"/>
    </xf>
    <xf numFmtId="0" fontId="1" fillId="0" borderId="1" xfId="0" applyFont="1" applyBorder="1" applyProtection="1"/>
    <xf numFmtId="0" fontId="14" fillId="0" borderId="0" xfId="0" applyFont="1" applyBorder="1" applyProtection="1"/>
    <xf numFmtId="166" fontId="2" fillId="2" borderId="2" xfId="0" applyNumberFormat="1" applyFont="1" applyFill="1" applyBorder="1" applyAlignment="1" applyProtection="1">
      <alignment horizontal="center" wrapText="1"/>
    </xf>
    <xf numFmtId="0" fontId="1" fillId="0" borderId="7" xfId="0" applyFont="1" applyFill="1" applyBorder="1" applyProtection="1"/>
    <xf numFmtId="0" fontId="14" fillId="3" borderId="12" xfId="0" applyFont="1" applyFill="1" applyBorder="1" applyProtection="1">
      <protection locked="0"/>
    </xf>
    <xf numFmtId="0" fontId="14" fillId="3" borderId="7" xfId="0" applyFont="1" applyFill="1" applyBorder="1" applyProtection="1">
      <protection locked="0"/>
    </xf>
    <xf numFmtId="0" fontId="14" fillId="3" borderId="1" xfId="0" applyFont="1" applyFill="1" applyBorder="1" applyProtection="1">
      <protection locked="0"/>
    </xf>
    <xf numFmtId="0" fontId="1" fillId="0" borderId="5" xfId="0" applyFont="1" applyBorder="1" applyProtection="1"/>
    <xf numFmtId="0" fontId="37" fillId="0" borderId="7" xfId="0" applyFont="1" applyBorder="1" applyAlignment="1" applyProtection="1">
      <alignment horizontal="right"/>
    </xf>
    <xf numFmtId="0" fontId="14" fillId="0" borderId="1" xfId="0" applyFont="1" applyBorder="1" applyProtection="1"/>
    <xf numFmtId="0" fontId="2" fillId="0" borderId="0" xfId="0" applyFont="1" applyBorder="1" applyProtection="1"/>
    <xf numFmtId="0" fontId="2" fillId="0" borderId="0" xfId="0" applyFont="1" applyBorder="1" applyAlignment="1" applyProtection="1">
      <alignment horizontal="right"/>
    </xf>
    <xf numFmtId="166" fontId="2" fillId="9" borderId="31" xfId="0" applyNumberFormat="1" applyFont="1" applyFill="1" applyBorder="1" applyAlignment="1" applyProtection="1">
      <alignment horizontal="left"/>
    </xf>
    <xf numFmtId="0" fontId="1" fillId="0" borderId="1" xfId="0" applyFont="1" applyBorder="1" applyAlignment="1" applyProtection="1">
      <alignment vertical="top"/>
    </xf>
    <xf numFmtId="166" fontId="2" fillId="3" borderId="1" xfId="0" applyNumberFormat="1" applyFont="1" applyFill="1" applyBorder="1" applyAlignment="1" applyProtection="1">
      <alignment horizontal="center"/>
      <protection locked="0"/>
    </xf>
    <xf numFmtId="2" fontId="1" fillId="0" borderId="1" xfId="0" applyNumberFormat="1" applyFont="1" applyBorder="1" applyAlignment="1" applyProtection="1">
      <alignment vertical="top"/>
    </xf>
    <xf numFmtId="0" fontId="1" fillId="0" borderId="35" xfId="0" applyFont="1" applyBorder="1" applyAlignment="1" applyProtection="1">
      <alignment vertical="top"/>
    </xf>
    <xf numFmtId="0" fontId="1" fillId="0" borderId="1" xfId="0" applyFont="1" applyBorder="1" applyAlignment="1" applyProtection="1">
      <alignment horizontal="left" indent="1"/>
    </xf>
    <xf numFmtId="49" fontId="1" fillId="0" borderId="5" xfId="0" applyNumberFormat="1" applyFont="1" applyFill="1" applyBorder="1" applyAlignment="1" applyProtection="1">
      <alignment horizontal="center" vertical="center"/>
    </xf>
    <xf numFmtId="0" fontId="47" fillId="14" borderId="12" xfId="0" applyFont="1" applyFill="1" applyBorder="1" applyAlignment="1" applyProtection="1">
      <alignment horizontal="left"/>
      <protection locked="0"/>
    </xf>
    <xf numFmtId="0" fontId="1" fillId="3" borderId="1" xfId="0" applyFont="1" applyFill="1" applyBorder="1" applyAlignment="1" applyProtection="1">
      <alignment horizontal="left" indent="1"/>
      <protection locked="0"/>
    </xf>
    <xf numFmtId="0" fontId="47" fillId="14" borderId="45" xfId="0" applyFont="1" applyFill="1" applyBorder="1" applyAlignment="1" applyProtection="1">
      <alignment horizontal="left"/>
      <protection locked="0"/>
    </xf>
    <xf numFmtId="14" fontId="16" fillId="3" borderId="48" xfId="0" applyNumberFormat="1" applyFont="1" applyFill="1" applyBorder="1" applyAlignment="1" applyProtection="1">
      <alignment vertical="center"/>
      <protection locked="0"/>
    </xf>
    <xf numFmtId="14" fontId="16" fillId="3" borderId="7" xfId="0" applyNumberFormat="1" applyFont="1" applyFill="1" applyBorder="1" applyAlignment="1" applyProtection="1">
      <alignment vertical="center"/>
      <protection locked="0"/>
    </xf>
    <xf numFmtId="0" fontId="16" fillId="0" borderId="50" xfId="0" applyFont="1" applyBorder="1" applyAlignment="1" applyProtection="1">
      <alignment horizontal="center" vertical="center"/>
    </xf>
    <xf numFmtId="0" fontId="14" fillId="0" borderId="51" xfId="0" applyFont="1" applyBorder="1" applyAlignment="1" applyProtection="1">
      <alignment horizontal="left"/>
    </xf>
    <xf numFmtId="0" fontId="14" fillId="3" borderId="1" xfId="0" applyFont="1" applyFill="1" applyBorder="1" applyAlignment="1" applyProtection="1">
      <alignment horizontal="left"/>
      <protection locked="0"/>
    </xf>
    <xf numFmtId="0" fontId="14" fillId="3" borderId="52" xfId="0" applyFont="1" applyFill="1" applyBorder="1" applyAlignment="1" applyProtection="1">
      <alignment horizontal="left"/>
      <protection locked="0"/>
    </xf>
    <xf numFmtId="0" fontId="14" fillId="3" borderId="53" xfId="0" applyFont="1" applyFill="1" applyBorder="1" applyAlignment="1" applyProtection="1">
      <alignment horizontal="left"/>
      <protection locked="0"/>
    </xf>
    <xf numFmtId="0" fontId="1" fillId="6" borderId="8" xfId="0" applyFont="1" applyFill="1" applyBorder="1" applyAlignment="1" applyProtection="1">
      <alignment horizontal="left" vertical="center" indent="2"/>
    </xf>
    <xf numFmtId="0" fontId="1" fillId="6" borderId="9" xfId="0" applyFont="1" applyFill="1" applyBorder="1" applyProtection="1"/>
    <xf numFmtId="0" fontId="1" fillId="6" borderId="10" xfId="0" applyFont="1" applyFill="1" applyBorder="1" applyProtection="1"/>
    <xf numFmtId="0" fontId="1" fillId="6" borderId="14" xfId="0" applyFont="1" applyFill="1" applyBorder="1" applyAlignment="1" applyProtection="1">
      <alignment horizontal="left" vertical="center" indent="5"/>
    </xf>
    <xf numFmtId="0" fontId="1" fillId="6" borderId="0" xfId="0" applyFont="1" applyFill="1" applyBorder="1" applyProtection="1"/>
    <xf numFmtId="0" fontId="1" fillId="6" borderId="13" xfId="0" applyFont="1" applyFill="1" applyBorder="1" applyProtection="1"/>
    <xf numFmtId="0" fontId="25" fillId="6" borderId="0" xfId="0" applyFont="1" applyFill="1" applyBorder="1" applyAlignment="1" applyProtection="1">
      <alignment horizontal="left"/>
    </xf>
    <xf numFmtId="0" fontId="5" fillId="0" borderId="14" xfId="0" applyFont="1" applyBorder="1" applyAlignment="1" applyProtection="1">
      <alignment horizontal="left" vertical="center" indent="5"/>
    </xf>
    <xf numFmtId="0" fontId="31" fillId="0" borderId="0" xfId="0" applyFont="1" applyBorder="1" applyAlignment="1" applyProtection="1">
      <alignment horizontal="left"/>
    </xf>
    <xf numFmtId="0" fontId="1" fillId="0" borderId="0" xfId="0" applyFont="1" applyBorder="1" applyProtection="1"/>
    <xf numFmtId="0" fontId="49" fillId="0" borderId="0" xfId="0" applyFont="1" applyBorder="1" applyAlignment="1" applyProtection="1">
      <alignment horizontal="left"/>
    </xf>
    <xf numFmtId="0" fontId="1" fillId="0" borderId="13" xfId="0" applyFont="1" applyFill="1" applyBorder="1" applyAlignment="1" applyProtection="1">
      <alignment textRotation="90"/>
    </xf>
    <xf numFmtId="0" fontId="8" fillId="2" borderId="8" xfId="0" applyFont="1" applyFill="1" applyBorder="1" applyAlignment="1" applyProtection="1">
      <alignment horizontal="center"/>
    </xf>
    <xf numFmtId="0" fontId="8" fillId="16" borderId="21" xfId="0" applyFont="1" applyFill="1" applyBorder="1" applyAlignment="1" applyProtection="1">
      <alignment horizontal="center"/>
    </xf>
    <xf numFmtId="0" fontId="10" fillId="16" borderId="54" xfId="0" applyFont="1" applyFill="1" applyBorder="1" applyAlignment="1" applyProtection="1">
      <alignment textRotation="90"/>
    </xf>
    <xf numFmtId="0" fontId="5" fillId="0" borderId="0" xfId="0" applyFont="1" applyBorder="1" applyProtection="1"/>
    <xf numFmtId="0" fontId="51" fillId="16" borderId="5" xfId="0" applyFont="1" applyFill="1" applyBorder="1" applyAlignment="1" applyProtection="1">
      <alignment horizontal="left"/>
    </xf>
    <xf numFmtId="0" fontId="50" fillId="16" borderId="48" xfId="0" applyFont="1" applyFill="1" applyBorder="1" applyAlignment="1" applyProtection="1">
      <alignment horizontal="center"/>
    </xf>
    <xf numFmtId="0" fontId="50" fillId="16" borderId="6" xfId="0" applyFont="1" applyFill="1" applyBorder="1" applyAlignment="1" applyProtection="1">
      <alignment horizontal="center"/>
    </xf>
    <xf numFmtId="0" fontId="8" fillId="2" borderId="0" xfId="0" applyFont="1" applyFill="1" applyBorder="1" applyAlignment="1" applyProtection="1">
      <alignment horizontal="center"/>
    </xf>
    <xf numFmtId="0" fontId="8" fillId="16" borderId="54" xfId="0" applyFont="1" applyFill="1" applyBorder="1" applyAlignment="1" applyProtection="1">
      <alignment horizontal="center"/>
    </xf>
    <xf numFmtId="0" fontId="10" fillId="0" borderId="0" xfId="0" applyFont="1" applyFill="1" applyBorder="1" applyAlignment="1" applyProtection="1">
      <alignment textRotation="90"/>
    </xf>
    <xf numFmtId="0" fontId="8" fillId="0" borderId="13" xfId="0" applyFont="1" applyFill="1" applyBorder="1" applyAlignment="1" applyProtection="1">
      <alignment textRotation="90"/>
    </xf>
    <xf numFmtId="0" fontId="10" fillId="0" borderId="16" xfId="0" applyFont="1" applyBorder="1" applyProtection="1"/>
    <xf numFmtId="0" fontId="10" fillId="3" borderId="1" xfId="0" applyFont="1" applyFill="1" applyBorder="1" applyAlignment="1" applyProtection="1">
      <alignment textRotation="90"/>
      <protection locked="0"/>
    </xf>
    <xf numFmtId="0" fontId="10" fillId="3" borderId="5" xfId="0" applyFont="1" applyFill="1" applyBorder="1" applyAlignment="1" applyProtection="1">
      <alignment textRotation="90"/>
      <protection locked="0"/>
    </xf>
    <xf numFmtId="0" fontId="10" fillId="16" borderId="14" xfId="0" applyFont="1" applyFill="1" applyBorder="1" applyAlignment="1" applyProtection="1">
      <alignment textRotation="90"/>
    </xf>
    <xf numFmtId="0" fontId="10" fillId="3" borderId="51" xfId="0" applyFont="1" applyFill="1" applyBorder="1" applyAlignment="1" applyProtection="1">
      <alignment textRotation="90"/>
      <protection locked="0"/>
    </xf>
    <xf numFmtId="0" fontId="10" fillId="0" borderId="13" xfId="0" applyFont="1" applyFill="1" applyBorder="1" applyAlignment="1" applyProtection="1">
      <alignment textRotation="90"/>
    </xf>
    <xf numFmtId="0" fontId="10" fillId="0" borderId="5" xfId="0" applyFont="1" applyBorder="1" applyProtection="1"/>
    <xf numFmtId="0" fontId="52" fillId="16" borderId="16" xfId="0" applyFont="1" applyFill="1" applyBorder="1" applyAlignment="1" applyProtection="1">
      <alignment horizontal="left"/>
    </xf>
    <xf numFmtId="0" fontId="53" fillId="16" borderId="55" xfId="0" applyFont="1" applyFill="1" applyBorder="1" applyAlignment="1" applyProtection="1">
      <alignment horizontal="center" vertical="center"/>
    </xf>
    <xf numFmtId="0" fontId="53" fillId="16" borderId="17" xfId="0" applyFont="1" applyFill="1" applyBorder="1" applyAlignment="1" applyProtection="1">
      <alignment horizontal="center" vertical="center"/>
    </xf>
    <xf numFmtId="0" fontId="53" fillId="16" borderId="49" xfId="0" applyFont="1" applyFill="1" applyBorder="1" applyAlignment="1" applyProtection="1">
      <alignment horizontal="center" vertical="center"/>
    </xf>
    <xf numFmtId="0" fontId="51" fillId="16" borderId="55" xfId="0" applyFont="1" applyFill="1" applyBorder="1" applyAlignment="1" applyProtection="1">
      <alignment horizontal="center" vertical="center"/>
    </xf>
    <xf numFmtId="0" fontId="51" fillId="16" borderId="17" xfId="0" applyFont="1" applyFill="1" applyBorder="1" applyAlignment="1" applyProtection="1">
      <alignment horizontal="center" vertical="center"/>
    </xf>
    <xf numFmtId="0" fontId="51" fillId="16" borderId="49"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44" fontId="51" fillId="0" borderId="13" xfId="5" applyFont="1" applyFill="1" applyBorder="1" applyAlignment="1" applyProtection="1">
      <alignment horizontal="center" vertical="center" wrapText="1"/>
    </xf>
    <xf numFmtId="0" fontId="10" fillId="0" borderId="14" xfId="0" applyFont="1" applyBorder="1" applyProtection="1"/>
    <xf numFmtId="0" fontId="51" fillId="0" borderId="1" xfId="0" applyFont="1" applyBorder="1" applyAlignment="1" applyProtection="1">
      <alignment horizontal="center" wrapText="1"/>
    </xf>
    <xf numFmtId="0" fontId="51" fillId="0" borderId="56" xfId="0" applyFont="1" applyFill="1" applyBorder="1" applyAlignment="1" applyProtection="1">
      <alignment horizontal="center" wrapText="1"/>
    </xf>
    <xf numFmtId="0" fontId="51" fillId="6" borderId="12" xfId="0" applyFont="1" applyFill="1" applyBorder="1" applyAlignment="1" applyProtection="1">
      <alignment horizontal="center" wrapText="1"/>
    </xf>
    <xf numFmtId="0" fontId="51" fillId="0" borderId="54" xfId="0" applyFont="1" applyFill="1" applyBorder="1" applyAlignment="1" applyProtection="1">
      <alignment horizontal="center" wrapText="1"/>
    </xf>
    <xf numFmtId="0" fontId="51" fillId="0" borderId="50" xfId="0" applyFont="1" applyFill="1" applyBorder="1" applyAlignment="1" applyProtection="1">
      <alignment horizontal="center" wrapText="1"/>
    </xf>
    <xf numFmtId="0" fontId="51" fillId="0" borderId="43" xfId="0" applyFont="1" applyFill="1" applyBorder="1" applyAlignment="1" applyProtection="1">
      <alignment horizontal="center" wrapText="1"/>
    </xf>
    <xf numFmtId="0" fontId="10" fillId="7" borderId="3" xfId="0" applyFont="1" applyFill="1" applyBorder="1" applyAlignment="1" applyProtection="1">
      <alignment horizontal="right"/>
    </xf>
    <xf numFmtId="0" fontId="31" fillId="7" borderId="59" xfId="0" applyNumberFormat="1" applyFont="1" applyFill="1" applyBorder="1" applyAlignment="1" applyProtection="1">
      <alignment horizontal="right"/>
    </xf>
    <xf numFmtId="166" fontId="10" fillId="7" borderId="56" xfId="5" applyNumberFormat="1" applyFont="1" applyFill="1" applyBorder="1" applyAlignment="1" applyProtection="1">
      <alignment horizontal="right"/>
    </xf>
    <xf numFmtId="0" fontId="10" fillId="7" borderId="11" xfId="0" applyFont="1" applyFill="1" applyBorder="1" applyAlignment="1" applyProtection="1">
      <alignment horizontal="right"/>
    </xf>
    <xf numFmtId="166" fontId="10" fillId="7" borderId="44" xfId="5" applyNumberFormat="1" applyFont="1" applyFill="1" applyBorder="1" applyAlignment="1" applyProtection="1">
      <alignment horizontal="right"/>
    </xf>
    <xf numFmtId="0" fontId="52" fillId="16" borderId="16" xfId="0" applyFont="1" applyFill="1" applyBorder="1" applyAlignment="1" applyProtection="1">
      <alignment horizontal="left" vertical="center"/>
    </xf>
    <xf numFmtId="0" fontId="53" fillId="16" borderId="55" xfId="0" applyFont="1" applyFill="1" applyBorder="1" applyAlignment="1" applyProtection="1">
      <alignment vertical="center"/>
    </xf>
    <xf numFmtId="0" fontId="53" fillId="16" borderId="0" xfId="0" applyFont="1" applyFill="1" applyBorder="1" applyAlignment="1" applyProtection="1">
      <alignment horizontal="right" vertical="center"/>
    </xf>
    <xf numFmtId="0" fontId="53" fillId="16" borderId="49" xfId="0" applyFont="1" applyFill="1" applyBorder="1" applyAlignment="1" applyProtection="1">
      <alignment horizontal="right" vertical="center"/>
    </xf>
    <xf numFmtId="0" fontId="52" fillId="2" borderId="5" xfId="0" applyFont="1" applyFill="1" applyBorder="1" applyProtection="1"/>
    <xf numFmtId="0" fontId="51" fillId="7" borderId="23" xfId="0" applyFont="1" applyFill="1" applyBorder="1" applyAlignment="1" applyProtection="1">
      <alignment horizontal="right"/>
    </xf>
    <xf numFmtId="166" fontId="10" fillId="16" borderId="63" xfId="0" applyNumberFormat="1" applyFont="1" applyFill="1" applyBorder="1" applyAlignment="1" applyProtection="1">
      <alignment horizontal="right"/>
    </xf>
    <xf numFmtId="166" fontId="10" fillId="16" borderId="63" xfId="0" applyNumberFormat="1" applyFont="1" applyFill="1" applyBorder="1" applyAlignment="1" applyProtection="1">
      <alignment horizontal="center"/>
    </xf>
    <xf numFmtId="166" fontId="51" fillId="2" borderId="47" xfId="0" applyNumberFormat="1" applyFont="1" applyFill="1" applyBorder="1" applyAlignment="1" applyProtection="1">
      <alignment horizontal="right"/>
    </xf>
    <xf numFmtId="0" fontId="54" fillId="6" borderId="0" xfId="0" applyNumberFormat="1" applyFont="1" applyFill="1" applyBorder="1" applyAlignment="1" applyProtection="1">
      <alignment horizontal="right"/>
    </xf>
    <xf numFmtId="166" fontId="37" fillId="6" borderId="0" xfId="0" applyNumberFormat="1" applyFont="1" applyFill="1" applyProtection="1"/>
    <xf numFmtId="0" fontId="37" fillId="16" borderId="65" xfId="0" applyFont="1" applyFill="1" applyBorder="1" applyProtection="1"/>
    <xf numFmtId="0" fontId="1" fillId="16" borderId="66" xfId="0" applyFont="1" applyFill="1" applyBorder="1" applyProtection="1"/>
    <xf numFmtId="0" fontId="1" fillId="0" borderId="0" xfId="0" applyFont="1" applyAlignment="1" applyProtection="1">
      <alignment horizontal="left"/>
    </xf>
    <xf numFmtId="0" fontId="16" fillId="0" borderId="0" xfId="0" applyFont="1" applyFill="1" applyBorder="1" applyAlignment="1" applyProtection="1">
      <alignment horizontal="center" vertical="center"/>
    </xf>
    <xf numFmtId="164" fontId="1" fillId="0" borderId="0" xfId="0" applyNumberFormat="1" applyFont="1" applyAlignment="1" applyProtection="1">
      <alignment vertical="center"/>
    </xf>
    <xf numFmtId="10" fontId="27" fillId="4" borderId="1" xfId="0" applyNumberFormat="1" applyFont="1" applyFill="1" applyBorder="1" applyAlignment="1" applyProtection="1">
      <alignment horizontal="center" vertical="center"/>
    </xf>
    <xf numFmtId="2" fontId="1" fillId="0" borderId="0" xfId="0" applyNumberFormat="1" applyFont="1" applyAlignment="1" applyProtection="1">
      <alignment vertical="center"/>
    </xf>
    <xf numFmtId="166" fontId="1" fillId="0" borderId="0" xfId="0" applyNumberFormat="1" applyFont="1" applyAlignment="1" applyProtection="1">
      <alignment vertical="center"/>
    </xf>
    <xf numFmtId="10" fontId="55" fillId="0" borderId="0" xfId="1" applyNumberFormat="1" applyFont="1" applyFill="1" applyAlignment="1" applyProtection="1">
      <alignment vertical="center"/>
    </xf>
    <xf numFmtId="0" fontId="1" fillId="0" borderId="1" xfId="0" applyFont="1" applyFill="1" applyBorder="1" applyAlignment="1" applyProtection="1">
      <alignment vertical="top" wrapText="1"/>
    </xf>
    <xf numFmtId="166" fontId="1" fillId="4" borderId="1" xfId="5" applyNumberFormat="1" applyFont="1" applyFill="1" applyBorder="1" applyAlignment="1" applyProtection="1">
      <alignment horizontal="center" vertical="center"/>
    </xf>
    <xf numFmtId="166" fontId="1" fillId="0" borderId="0" xfId="0" applyNumberFormat="1" applyFont="1" applyBorder="1" applyAlignment="1" applyProtection="1">
      <alignment vertical="center"/>
    </xf>
    <xf numFmtId="0" fontId="2" fillId="9" borderId="31" xfId="0" applyFont="1" applyFill="1" applyBorder="1" applyAlignment="1" applyProtection="1"/>
    <xf numFmtId="0" fontId="2" fillId="9" borderId="32" xfId="0" applyFont="1" applyFill="1" applyBorder="1" applyAlignment="1" applyProtection="1">
      <alignment horizontal="center"/>
    </xf>
    <xf numFmtId="9" fontId="1" fillId="4" borderId="1" xfId="1" applyFont="1" applyFill="1" applyBorder="1" applyAlignment="1" applyProtection="1">
      <alignment horizontal="center" vertical="center"/>
    </xf>
    <xf numFmtId="0" fontId="23" fillId="0" borderId="0" xfId="0" applyFont="1" applyBorder="1" applyAlignment="1" applyProtection="1">
      <alignment horizontal="left" vertical="center" indent="1"/>
    </xf>
    <xf numFmtId="0" fontId="23" fillId="0" borderId="17" xfId="0" applyFont="1" applyBorder="1" applyAlignment="1" applyProtection="1">
      <alignment horizontal="left" vertical="center" indent="1"/>
    </xf>
    <xf numFmtId="0" fontId="2" fillId="0" borderId="1" xfId="0" applyFont="1" applyBorder="1" applyAlignment="1" applyProtection="1">
      <alignment horizontal="center" vertical="center"/>
    </xf>
    <xf numFmtId="0" fontId="16" fillId="2" borderId="6" xfId="0" applyFont="1" applyFill="1" applyBorder="1" applyAlignment="1" applyProtection="1">
      <alignment horizontal="center" vertical="center"/>
    </xf>
    <xf numFmtId="0" fontId="2" fillId="2" borderId="19" xfId="0" applyFont="1" applyFill="1" applyBorder="1" applyProtection="1"/>
    <xf numFmtId="0" fontId="1" fillId="0" borderId="10" xfId="0" applyFont="1" applyFill="1" applyBorder="1" applyAlignment="1" applyProtection="1">
      <alignment vertical="center"/>
    </xf>
    <xf numFmtId="0" fontId="1" fillId="0" borderId="10" xfId="0" applyFont="1" applyFill="1" applyBorder="1" applyAlignment="1" applyProtection="1">
      <alignment vertical="center" wrapText="1"/>
    </xf>
    <xf numFmtId="14" fontId="16" fillId="0" borderId="0" xfId="0" applyNumberFormat="1" applyFont="1" applyFill="1" applyBorder="1" applyAlignment="1" applyProtection="1">
      <alignment vertical="center"/>
    </xf>
    <xf numFmtId="0" fontId="14" fillId="0" borderId="60" xfId="0" applyFont="1" applyFill="1" applyBorder="1" applyAlignment="1" applyProtection="1">
      <alignment horizontal="left"/>
    </xf>
    <xf numFmtId="0" fontId="14" fillId="0" borderId="0" xfId="0" applyFont="1" applyFill="1" applyBorder="1" applyAlignment="1" applyProtection="1">
      <alignment horizontal="left"/>
    </xf>
    <xf numFmtId="0" fontId="0" fillId="0" borderId="0" xfId="0" applyFill="1" applyBorder="1" applyAlignment="1" applyProtection="1">
      <alignment horizontal="center"/>
    </xf>
    <xf numFmtId="0" fontId="16" fillId="0" borderId="0" xfId="0" applyFont="1" applyFill="1" applyBorder="1" applyAlignment="1" applyProtection="1">
      <alignment horizontal="center"/>
    </xf>
    <xf numFmtId="44" fontId="0" fillId="0" borderId="23" xfId="5" applyFont="1" applyFill="1" applyBorder="1" applyAlignment="1" applyProtection="1">
      <alignment horizontal="center"/>
    </xf>
    <xf numFmtId="44" fontId="16" fillId="0" borderId="23" xfId="5" applyFont="1" applyFill="1" applyBorder="1" applyAlignment="1" applyProtection="1">
      <alignment horizontal="center"/>
    </xf>
    <xf numFmtId="0" fontId="1" fillId="0" borderId="0" xfId="0" applyFont="1" applyFill="1" applyBorder="1" applyProtection="1"/>
    <xf numFmtId="0" fontId="10" fillId="10" borderId="51" xfId="0" applyFont="1" applyFill="1" applyBorder="1" applyAlignment="1" applyProtection="1">
      <alignment textRotation="90"/>
    </xf>
    <xf numFmtId="0" fontId="10" fillId="10" borderId="1" xfId="0" applyFont="1" applyFill="1" applyBorder="1" applyAlignment="1" applyProtection="1">
      <alignment textRotation="90"/>
    </xf>
    <xf numFmtId="0" fontId="10" fillId="10" borderId="5" xfId="0" applyFont="1" applyFill="1" applyBorder="1" applyAlignment="1" applyProtection="1">
      <alignment textRotation="90"/>
    </xf>
    <xf numFmtId="166" fontId="1" fillId="10" borderId="1" xfId="0" applyNumberFormat="1" applyFont="1" applyFill="1" applyBorder="1" applyAlignment="1" applyProtection="1">
      <alignment horizontal="center"/>
    </xf>
    <xf numFmtId="0" fontId="56" fillId="0" borderId="0" xfId="0" applyFont="1" applyAlignment="1" applyProtection="1">
      <alignment horizontal="left"/>
    </xf>
    <xf numFmtId="0" fontId="2" fillId="0" borderId="0" xfId="0" applyFont="1" applyBorder="1"/>
    <xf numFmtId="0" fontId="1" fillId="0" borderId="0" xfId="0" applyFont="1" applyBorder="1"/>
    <xf numFmtId="0" fontId="1" fillId="0" borderId="0" xfId="0" applyFont="1"/>
    <xf numFmtId="0" fontId="1" fillId="2" borderId="1" xfId="0" applyFont="1" applyFill="1" applyBorder="1"/>
    <xf numFmtId="0" fontId="1" fillId="0" borderId="0" xfId="0" applyFont="1" applyBorder="1" applyAlignment="1">
      <alignment horizontal="left" indent="1"/>
    </xf>
    <xf numFmtId="0" fontId="1" fillId="12" borderId="0" xfId="0" applyFont="1" applyFill="1" applyBorder="1" applyAlignment="1">
      <alignment horizontal="center"/>
    </xf>
    <xf numFmtId="0" fontId="1" fillId="3" borderId="0" xfId="0" applyFont="1" applyFill="1" applyBorder="1"/>
    <xf numFmtId="0" fontId="1" fillId="0" borderId="0" xfId="0" applyFont="1" applyFill="1" applyBorder="1" applyAlignment="1">
      <alignment horizontal="left" indent="1"/>
    </xf>
    <xf numFmtId="49" fontId="2" fillId="0" borderId="0" xfId="0" applyNumberFormat="1" applyFont="1" applyAlignment="1" applyProtection="1">
      <alignment horizontal="right"/>
    </xf>
    <xf numFmtId="49" fontId="1" fillId="0" borderId="0" xfId="0" applyNumberFormat="1" applyFont="1" applyProtection="1"/>
    <xf numFmtId="0" fontId="1" fillId="0" borderId="0" xfId="0" applyNumberFormat="1" applyFont="1" applyProtection="1"/>
    <xf numFmtId="0" fontId="1" fillId="0" borderId="8" xfId="0" applyFont="1" applyBorder="1" applyProtection="1"/>
    <xf numFmtId="0" fontId="1" fillId="0" borderId="9" xfId="0" applyFont="1" applyBorder="1" applyProtection="1"/>
    <xf numFmtId="0" fontId="1" fillId="0" borderId="9" xfId="0" applyNumberFormat="1" applyFont="1" applyBorder="1" applyProtection="1"/>
    <xf numFmtId="49" fontId="2" fillId="0" borderId="10" xfId="0" applyNumberFormat="1" applyFont="1" applyBorder="1" applyAlignment="1" applyProtection="1">
      <alignment horizontal="right"/>
    </xf>
    <xf numFmtId="0" fontId="1" fillId="0" borderId="0" xfId="0" applyNumberFormat="1" applyFont="1" applyBorder="1" applyProtection="1"/>
    <xf numFmtId="49" fontId="2" fillId="0" borderId="13" xfId="0" applyNumberFormat="1" applyFont="1" applyBorder="1" applyAlignment="1" applyProtection="1">
      <alignment horizontal="right"/>
    </xf>
    <xf numFmtId="0" fontId="1" fillId="0" borderId="17" xfId="0" applyFont="1" applyBorder="1" applyProtection="1"/>
    <xf numFmtId="0" fontId="9" fillId="0" borderId="0" xfId="0" applyFont="1" applyAlignment="1" applyProtection="1">
      <alignment horizontal="center"/>
    </xf>
    <xf numFmtId="10" fontId="1" fillId="7" borderId="1" xfId="1" applyNumberFormat="1" applyFont="1" applyFill="1" applyBorder="1" applyAlignment="1" applyProtection="1">
      <alignment horizontal="center"/>
    </xf>
    <xf numFmtId="0" fontId="2" fillId="2" borderId="70" xfId="0" applyFont="1" applyFill="1" applyBorder="1" applyProtection="1"/>
    <xf numFmtId="0" fontId="2" fillId="2" borderId="70" xfId="0" applyFont="1" applyFill="1" applyBorder="1" applyAlignment="1" applyProtection="1">
      <alignment horizontal="center" wrapText="1"/>
    </xf>
    <xf numFmtId="166" fontId="2" fillId="2" borderId="70" xfId="0" applyNumberFormat="1" applyFont="1" applyFill="1" applyBorder="1" applyAlignment="1" applyProtection="1">
      <alignment horizontal="center" wrapText="1"/>
    </xf>
    <xf numFmtId="166" fontId="1" fillId="0" borderId="17" xfId="0" applyNumberFormat="1" applyFont="1" applyBorder="1" applyProtection="1"/>
    <xf numFmtId="0" fontId="14" fillId="0" borderId="8" xfId="0" applyFont="1" applyBorder="1" applyProtection="1"/>
    <xf numFmtId="0" fontId="14" fillId="0" borderId="9" xfId="0" applyFont="1" applyBorder="1" applyProtection="1"/>
    <xf numFmtId="0" fontId="14" fillId="0" borderId="9" xfId="0" applyFont="1" applyBorder="1" applyAlignment="1" applyProtection="1">
      <alignment wrapText="1"/>
    </xf>
    <xf numFmtId="0" fontId="14" fillId="0" borderId="14" xfId="0" applyFont="1" applyBorder="1" applyProtection="1"/>
    <xf numFmtId="0" fontId="14" fillId="0" borderId="0" xfId="0" applyFont="1" applyBorder="1" applyAlignment="1" applyProtection="1">
      <alignment wrapText="1"/>
    </xf>
    <xf numFmtId="164" fontId="1" fillId="10" borderId="1" xfId="0" applyNumberFormat="1" applyFont="1" applyFill="1" applyBorder="1" applyAlignment="1" applyProtection="1">
      <alignment horizontal="center"/>
    </xf>
    <xf numFmtId="164" fontId="2" fillId="3" borderId="1" xfId="0" applyNumberFormat="1" applyFont="1" applyFill="1" applyBorder="1" applyAlignment="1" applyProtection="1">
      <alignment horizontal="center"/>
      <protection locked="0"/>
    </xf>
    <xf numFmtId="164" fontId="2" fillId="11" borderId="36" xfId="0" applyNumberFormat="1" applyFont="1" applyFill="1" applyBorder="1" applyAlignment="1" applyProtection="1">
      <alignment horizontal="center"/>
    </xf>
    <xf numFmtId="0" fontId="46" fillId="13" borderId="40" xfId="0" applyFont="1" applyFill="1" applyBorder="1" applyAlignment="1" applyProtection="1">
      <alignment horizontal="center" textRotation="90" wrapText="1"/>
    </xf>
    <xf numFmtId="0" fontId="46" fillId="13" borderId="41" xfId="0" applyFont="1" applyFill="1" applyBorder="1" applyAlignment="1" applyProtection="1">
      <alignment horizontal="center" textRotation="90" wrapText="1"/>
    </xf>
    <xf numFmtId="0" fontId="46" fillId="14" borderId="41" xfId="0" applyFont="1" applyFill="1" applyBorder="1" applyAlignment="1" applyProtection="1">
      <alignment horizontal="center" textRotation="90" wrapText="1"/>
      <protection locked="0"/>
    </xf>
    <xf numFmtId="0" fontId="39" fillId="14" borderId="42" xfId="0" applyFont="1" applyFill="1" applyBorder="1" applyAlignment="1" applyProtection="1">
      <alignment horizontal="center" vertical="center"/>
      <protection locked="0"/>
    </xf>
    <xf numFmtId="0" fontId="39" fillId="15" borderId="37" xfId="0" applyFont="1" applyFill="1" applyBorder="1" applyAlignment="1" applyProtection="1">
      <alignment horizontal="center" vertical="center"/>
    </xf>
    <xf numFmtId="44" fontId="39" fillId="15" borderId="32" xfId="0" applyNumberFormat="1" applyFont="1" applyFill="1" applyBorder="1" applyAlignment="1" applyProtection="1">
      <alignment horizontal="center" vertical="center"/>
    </xf>
    <xf numFmtId="44" fontId="39" fillId="15" borderId="43" xfId="5" applyFont="1" applyFill="1" applyBorder="1" applyAlignment="1" applyProtection="1">
      <alignment horizontal="center" vertical="center"/>
    </xf>
    <xf numFmtId="0" fontId="58" fillId="14" borderId="15" xfId="0" applyFont="1" applyFill="1" applyBorder="1" applyAlignment="1" applyProtection="1">
      <alignment horizontal="center"/>
      <protection locked="0"/>
    </xf>
    <xf numFmtId="0" fontId="39" fillId="15" borderId="0" xfId="0" applyFont="1" applyFill="1" applyAlignment="1" applyProtection="1">
      <alignment horizontal="center"/>
    </xf>
    <xf numFmtId="44" fontId="58" fillId="14" borderId="0" xfId="0" applyNumberFormat="1" applyFont="1" applyFill="1" applyAlignment="1" applyProtection="1">
      <alignment horizontal="center"/>
      <protection locked="0"/>
    </xf>
    <xf numFmtId="44" fontId="39" fillId="15" borderId="44" xfId="0" applyNumberFormat="1" applyFont="1" applyFill="1" applyBorder="1" applyAlignment="1" applyProtection="1">
      <alignment horizontal="center"/>
    </xf>
    <xf numFmtId="44" fontId="39" fillId="15" borderId="44" xfId="5" applyFont="1" applyFill="1" applyBorder="1" applyAlignment="1" applyProtection="1">
      <alignment horizontal="center"/>
    </xf>
    <xf numFmtId="0" fontId="58" fillId="14" borderId="46" xfId="0" applyFont="1" applyFill="1" applyBorder="1" applyAlignment="1" applyProtection="1">
      <alignment horizontal="center"/>
      <protection locked="0"/>
    </xf>
    <xf numFmtId="0" fontId="39" fillId="15" borderId="23" xfId="0" applyFont="1" applyFill="1" applyBorder="1" applyAlignment="1" applyProtection="1">
      <alignment horizontal="center"/>
    </xf>
    <xf numFmtId="44" fontId="58" fillId="14" borderId="23" xfId="0" applyNumberFormat="1" applyFont="1" applyFill="1" applyBorder="1" applyAlignment="1" applyProtection="1">
      <alignment horizontal="center"/>
      <protection locked="0"/>
    </xf>
    <xf numFmtId="44" fontId="39" fillId="15" borderId="47" xfId="0" applyNumberFormat="1" applyFont="1" applyFill="1" applyBorder="1" applyAlignment="1" applyProtection="1">
      <alignment horizontal="center"/>
    </xf>
    <xf numFmtId="0" fontId="37" fillId="2" borderId="40" xfId="0" applyFont="1" applyFill="1" applyBorder="1" applyAlignment="1" applyProtection="1">
      <alignment horizontal="center" textRotation="90" wrapText="1"/>
    </xf>
    <xf numFmtId="0" fontId="37" fillId="2" borderId="41" xfId="0" applyFont="1" applyFill="1" applyBorder="1" applyAlignment="1" applyProtection="1">
      <alignment horizontal="center" textRotation="90" wrapText="1"/>
    </xf>
    <xf numFmtId="0" fontId="37" fillId="3" borderId="41" xfId="0" applyFont="1" applyFill="1" applyBorder="1" applyAlignment="1" applyProtection="1">
      <alignment horizontal="center" textRotation="90" wrapText="1"/>
      <protection locked="0"/>
    </xf>
    <xf numFmtId="0" fontId="2" fillId="3" borderId="42" xfId="0" applyFont="1" applyFill="1" applyBorder="1" applyAlignment="1" applyProtection="1">
      <alignment horizontal="center" vertical="center"/>
      <protection locked="0"/>
    </xf>
    <xf numFmtId="0" fontId="2" fillId="7" borderId="42" xfId="0" applyFont="1" applyFill="1" applyBorder="1" applyAlignment="1" applyProtection="1">
      <alignment horizontal="center" vertical="center"/>
    </xf>
    <xf numFmtId="44" fontId="2" fillId="7" borderId="34" xfId="5" applyFont="1" applyFill="1" applyBorder="1" applyAlignment="1" applyProtection="1">
      <alignment horizontal="center" vertical="center"/>
    </xf>
    <xf numFmtId="44" fontId="2" fillId="7" borderId="43" xfId="5" applyFont="1" applyFill="1" applyBorder="1" applyAlignment="1" applyProtection="1">
      <alignment horizontal="center" vertical="center"/>
    </xf>
    <xf numFmtId="0" fontId="1" fillId="3" borderId="1" xfId="0" applyFont="1" applyFill="1" applyBorder="1" applyAlignment="1" applyProtection="1">
      <alignment horizontal="center"/>
      <protection locked="0"/>
    </xf>
    <xf numFmtId="0" fontId="2" fillId="7" borderId="0" xfId="0" applyFont="1" applyFill="1" applyBorder="1" applyAlignment="1" applyProtection="1">
      <alignment horizontal="center"/>
    </xf>
    <xf numFmtId="44" fontId="1" fillId="3" borderId="0" xfId="5" applyFont="1" applyFill="1" applyBorder="1" applyAlignment="1" applyProtection="1">
      <alignment horizontal="center"/>
      <protection locked="0"/>
    </xf>
    <xf numFmtId="44" fontId="2" fillId="7" borderId="44" xfId="5" applyFont="1" applyFill="1" applyBorder="1" applyAlignment="1" applyProtection="1">
      <alignment horizontal="center"/>
    </xf>
    <xf numFmtId="0" fontId="1" fillId="3" borderId="53" xfId="0" applyFont="1" applyFill="1" applyBorder="1" applyAlignment="1" applyProtection="1">
      <alignment horizontal="center"/>
      <protection locked="0"/>
    </xf>
    <xf numFmtId="0" fontId="2" fillId="7" borderId="23" xfId="0" applyFont="1" applyFill="1" applyBorder="1" applyAlignment="1" applyProtection="1">
      <alignment horizontal="center"/>
    </xf>
    <xf numFmtId="44" fontId="1" fillId="3" borderId="23" xfId="5" applyFont="1" applyFill="1" applyBorder="1" applyAlignment="1" applyProtection="1">
      <alignment horizontal="center"/>
      <protection locked="0"/>
    </xf>
    <xf numFmtId="44" fontId="2" fillId="7" borderId="47" xfId="5" applyFont="1" applyFill="1" applyBorder="1" applyAlignment="1" applyProtection="1">
      <alignment horizontal="center"/>
    </xf>
    <xf numFmtId="14" fontId="2" fillId="3" borderId="48" xfId="0" applyNumberFormat="1" applyFont="1" applyFill="1" applyBorder="1" applyAlignment="1" applyProtection="1">
      <alignment vertical="center"/>
      <protection locked="0"/>
    </xf>
    <xf numFmtId="0" fontId="2" fillId="2" borderId="6" xfId="0" applyFont="1" applyFill="1" applyBorder="1" applyAlignment="1" applyProtection="1">
      <alignment horizontal="center" vertical="center"/>
    </xf>
    <xf numFmtId="14" fontId="2" fillId="3" borderId="7" xfId="0" applyNumberFormat="1" applyFont="1" applyFill="1" applyBorder="1" applyAlignment="1" applyProtection="1">
      <alignment vertical="center"/>
      <protection locked="0"/>
    </xf>
    <xf numFmtId="0" fontId="31" fillId="3" borderId="5" xfId="0" applyFont="1" applyFill="1" applyBorder="1" applyProtection="1">
      <protection locked="0"/>
    </xf>
    <xf numFmtId="0" fontId="31" fillId="3" borderId="51" xfId="0" applyFont="1" applyFill="1" applyBorder="1" applyAlignment="1" applyProtection="1">
      <alignment horizontal="center"/>
      <protection locked="0"/>
    </xf>
    <xf numFmtId="0" fontId="31" fillId="3" borderId="1" xfId="0" applyFont="1" applyFill="1" applyBorder="1" applyAlignment="1" applyProtection="1">
      <alignment horizontal="center"/>
      <protection locked="0"/>
    </xf>
    <xf numFmtId="166" fontId="31" fillId="3" borderId="57" xfId="0" applyNumberFormat="1" applyFont="1" applyFill="1" applyBorder="1" applyAlignment="1" applyProtection="1">
      <alignment horizontal="right"/>
      <protection locked="0"/>
    </xf>
    <xf numFmtId="166" fontId="31" fillId="3" borderId="58" xfId="0" applyNumberFormat="1" applyFont="1" applyFill="1" applyBorder="1" applyAlignment="1" applyProtection="1">
      <alignment horizontal="right"/>
      <protection locked="0"/>
    </xf>
    <xf numFmtId="164" fontId="37" fillId="11" borderId="1" xfId="0" applyNumberFormat="1" applyFont="1" applyFill="1" applyBorder="1" applyProtection="1"/>
    <xf numFmtId="42" fontId="1" fillId="3" borderId="1" xfId="0" applyNumberFormat="1" applyFont="1" applyFill="1" applyBorder="1" applyAlignment="1" applyProtection="1">
      <alignment horizontal="center"/>
      <protection locked="0"/>
    </xf>
    <xf numFmtId="42" fontId="14" fillId="3" borderId="12" xfId="0" applyNumberFormat="1" applyFont="1" applyFill="1" applyBorder="1" applyProtection="1">
      <protection locked="0"/>
    </xf>
    <xf numFmtId="42" fontId="14" fillId="3" borderId="1" xfId="0" applyNumberFormat="1" applyFont="1" applyFill="1" applyBorder="1" applyProtection="1">
      <protection locked="0"/>
    </xf>
    <xf numFmtId="0" fontId="59" fillId="17" borderId="51" xfId="0" applyFont="1" applyFill="1" applyBorder="1" applyAlignment="1" applyProtection="1">
      <alignment horizontal="center"/>
    </xf>
    <xf numFmtId="0" fontId="59" fillId="17" borderId="1" xfId="0" applyFont="1" applyFill="1" applyBorder="1" applyAlignment="1" applyProtection="1">
      <alignment horizontal="center"/>
    </xf>
    <xf numFmtId="164" fontId="1" fillId="12" borderId="30" xfId="1" applyNumberFormat="1" applyFont="1" applyFill="1" applyBorder="1" applyAlignment="1" applyProtection="1">
      <alignment horizontal="center" vertical="center"/>
    </xf>
    <xf numFmtId="9" fontId="1" fillId="12" borderId="69" xfId="1" applyFont="1" applyFill="1" applyBorder="1" applyAlignment="1" applyProtection="1">
      <alignment horizontal="center" vertical="center"/>
    </xf>
    <xf numFmtId="0" fontId="1" fillId="12" borderId="1" xfId="0" applyFont="1" applyFill="1" applyBorder="1" applyAlignment="1" applyProtection="1">
      <alignment horizontal="center" vertical="center"/>
    </xf>
    <xf numFmtId="0" fontId="31" fillId="7" borderId="61" xfId="0" applyFont="1" applyFill="1" applyBorder="1" applyAlignment="1" applyProtection="1">
      <alignment horizontal="center"/>
    </xf>
    <xf numFmtId="0" fontId="31" fillId="7" borderId="62" xfId="0" applyFont="1" applyFill="1" applyBorder="1" applyAlignment="1" applyProtection="1">
      <alignment horizontal="center"/>
    </xf>
    <xf numFmtId="0" fontId="31" fillId="7" borderId="61" xfId="0" applyFont="1" applyFill="1" applyBorder="1" applyAlignment="1" applyProtection="1">
      <alignment horizontal="right"/>
    </xf>
    <xf numFmtId="0" fontId="31" fillId="7" borderId="62" xfId="0" applyFont="1" applyFill="1" applyBorder="1" applyAlignment="1" applyProtection="1">
      <alignment horizontal="right"/>
    </xf>
    <xf numFmtId="0" fontId="1" fillId="3" borderId="0" xfId="0" applyFont="1" applyFill="1"/>
    <xf numFmtId="0" fontId="1" fillId="7" borderId="0" xfId="0" applyFont="1" applyFill="1"/>
    <xf numFmtId="0" fontId="1" fillId="3" borderId="0" xfId="0" applyFont="1" applyFill="1" applyBorder="1" applyProtection="1"/>
    <xf numFmtId="0" fontId="1" fillId="7" borderId="0" xfId="0" applyFont="1" applyFill="1" applyBorder="1" applyProtection="1"/>
    <xf numFmtId="0" fontId="57" fillId="0" borderId="0" xfId="0" applyFont="1" applyBorder="1" applyAlignment="1" applyProtection="1">
      <alignment horizontal="center"/>
    </xf>
    <xf numFmtId="49" fontId="39" fillId="0" borderId="0" xfId="0" applyNumberFormat="1" applyFont="1" applyBorder="1" applyAlignment="1" applyProtection="1">
      <alignment horizontal="right"/>
    </xf>
    <xf numFmtId="0" fontId="1" fillId="18" borderId="0" xfId="0" applyFont="1" applyFill="1" applyProtection="1"/>
    <xf numFmtId="0" fontId="1" fillId="0" borderId="1" xfId="0" applyFont="1" applyFill="1" applyBorder="1" applyAlignment="1" applyProtection="1">
      <alignment wrapText="1"/>
    </xf>
    <xf numFmtId="49" fontId="62" fillId="0" borderId="0" xfId="0" applyNumberFormat="1" applyFont="1" applyBorder="1" applyAlignment="1" applyProtection="1">
      <alignment horizontal="right"/>
    </xf>
    <xf numFmtId="166" fontId="1" fillId="18" borderId="37" xfId="0" applyNumberFormat="1" applyFont="1" applyFill="1" applyBorder="1" applyProtection="1"/>
    <xf numFmtId="0" fontId="1" fillId="18" borderId="42" xfId="0" applyFont="1" applyFill="1" applyBorder="1" applyProtection="1"/>
    <xf numFmtId="164" fontId="1" fillId="7" borderId="1" xfId="0" applyNumberFormat="1" applyFont="1" applyFill="1" applyBorder="1" applyAlignment="1" applyProtection="1">
      <alignment horizontal="center" vertical="center"/>
    </xf>
    <xf numFmtId="0" fontId="48" fillId="10" borderId="0" xfId="0" applyFont="1" applyFill="1" applyAlignment="1" applyProtection="1">
      <alignment horizontal="center"/>
    </xf>
    <xf numFmtId="0" fontId="1" fillId="0" borderId="0" xfId="0" applyFont="1" applyAlignment="1" applyProtection="1">
      <alignment horizontal="right" vertical="center" shrinkToFit="1"/>
    </xf>
    <xf numFmtId="0" fontId="14" fillId="0" borderId="0" xfId="0" applyFont="1" applyBorder="1" applyAlignment="1" applyProtection="1">
      <alignment horizontal="right" vertical="center"/>
    </xf>
    <xf numFmtId="49" fontId="1" fillId="3" borderId="69" xfId="0" applyNumberFormat="1" applyFont="1" applyFill="1" applyBorder="1" applyAlignment="1" applyProtection="1">
      <alignment horizontal="left" vertical="center"/>
      <protection locked="0"/>
    </xf>
    <xf numFmtId="0" fontId="14" fillId="0" borderId="0" xfId="0" applyFont="1" applyAlignment="1" applyProtection="1">
      <alignment horizontal="right" vertical="center"/>
    </xf>
    <xf numFmtId="49" fontId="1" fillId="12" borderId="30" xfId="0" applyNumberFormat="1" applyFont="1" applyFill="1" applyBorder="1" applyAlignment="1" applyProtection="1">
      <alignment horizontal="left" vertical="center"/>
    </xf>
    <xf numFmtId="49" fontId="1" fillId="12" borderId="69" xfId="0" applyNumberFormat="1" applyFont="1" applyFill="1" applyBorder="1" applyAlignment="1" applyProtection="1">
      <alignment horizontal="left" vertical="center"/>
    </xf>
    <xf numFmtId="0" fontId="23" fillId="0" borderId="0" xfId="0" applyFont="1" applyBorder="1" applyAlignment="1" applyProtection="1">
      <alignment horizontal="left" vertical="center" indent="1"/>
    </xf>
    <xf numFmtId="0" fontId="21" fillId="5" borderId="0" xfId="0" applyFont="1" applyFill="1" applyAlignment="1" applyProtection="1">
      <alignment horizontal="left" vertical="center"/>
    </xf>
    <xf numFmtId="0" fontId="23" fillId="0" borderId="17" xfId="0" applyFont="1" applyBorder="1" applyAlignment="1" applyProtection="1">
      <alignment horizontal="left" vertical="center" indent="1"/>
    </xf>
    <xf numFmtId="0" fontId="14" fillId="0" borderId="0" xfId="0" applyFont="1" applyAlignment="1" applyProtection="1">
      <alignment horizontal="left" vertical="top" wrapText="1"/>
    </xf>
    <xf numFmtId="0" fontId="8" fillId="0" borderId="0" xfId="0" applyFont="1" applyBorder="1" applyAlignment="1" applyProtection="1">
      <alignment horizontal="left" vertical="top" indent="2"/>
    </xf>
    <xf numFmtId="0" fontId="8" fillId="0" borderId="13" xfId="0" applyFont="1" applyBorder="1" applyAlignment="1" applyProtection="1">
      <alignment horizontal="left" vertical="top" indent="2"/>
    </xf>
    <xf numFmtId="0" fontId="1" fillId="0" borderId="0" xfId="0" applyFont="1" applyAlignment="1" applyProtection="1">
      <alignment horizontal="right"/>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4" borderId="17" xfId="0" applyNumberFormat="1" applyFont="1" applyFill="1" applyBorder="1" applyAlignment="1" applyProtection="1">
      <alignment horizontal="left" vertical="center" shrinkToFit="1"/>
    </xf>
    <xf numFmtId="0" fontId="8" fillId="0" borderId="9" xfId="0" applyFont="1" applyBorder="1" applyAlignment="1" applyProtection="1">
      <alignment horizontal="left" vertical="center" indent="2"/>
    </xf>
    <xf numFmtId="0" fontId="8" fillId="0" borderId="21" xfId="0" applyFont="1" applyBorder="1" applyAlignment="1" applyProtection="1">
      <alignment horizontal="left" vertical="center" indent="2"/>
    </xf>
    <xf numFmtId="0" fontId="8" fillId="0" borderId="0" xfId="0" applyFont="1" applyBorder="1" applyAlignment="1" applyProtection="1">
      <alignment horizontal="left" vertical="center" indent="2"/>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8" xfId="0" applyFont="1" applyBorder="1" applyAlignment="1" applyProtection="1">
      <alignment horizontal="center" vertical="center"/>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164" fontId="1" fillId="7" borderId="5" xfId="0" applyNumberFormat="1" applyFont="1" applyFill="1" applyBorder="1" applyAlignment="1" applyProtection="1">
      <alignment horizontal="center" vertical="center"/>
    </xf>
    <xf numFmtId="164" fontId="1" fillId="7" borderId="6" xfId="0" applyNumberFormat="1" applyFont="1" applyFill="1" applyBorder="1" applyAlignment="1" applyProtection="1">
      <alignment horizontal="center" vertical="center"/>
    </xf>
    <xf numFmtId="164" fontId="1" fillId="7" borderId="7" xfId="0" applyNumberFormat="1" applyFont="1" applyFill="1" applyBorder="1" applyAlignment="1" applyProtection="1">
      <alignment horizontal="center" vertical="center"/>
    </xf>
    <xf numFmtId="0" fontId="33" fillId="0" borderId="23" xfId="0" applyFont="1" applyBorder="1" applyAlignment="1" applyProtection="1">
      <alignment horizontal="left"/>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1" fillId="12" borderId="6" xfId="0" applyFont="1" applyFill="1" applyBorder="1" applyAlignment="1" applyProtection="1">
      <alignment horizontal="left" vertical="center"/>
    </xf>
    <xf numFmtId="0" fontId="1" fillId="4" borderId="17" xfId="0" quotePrefix="1" applyNumberFormat="1" applyFont="1" applyFill="1" applyBorder="1" applyAlignment="1" applyProtection="1">
      <alignment horizontal="left" vertical="center" shrinkToFit="1"/>
    </xf>
    <xf numFmtId="0" fontId="35" fillId="0" borderId="9" xfId="0" applyFont="1" applyBorder="1" applyAlignment="1" applyProtection="1">
      <alignment horizontal="left" vertical="center" wrapText="1"/>
    </xf>
    <xf numFmtId="165" fontId="2" fillId="7" borderId="19" xfId="0" applyNumberFormat="1" applyFont="1" applyFill="1" applyBorder="1" applyAlignment="1" applyProtection="1">
      <alignment horizontal="center" vertical="center"/>
    </xf>
    <xf numFmtId="165" fontId="2" fillId="7" borderId="20" xfId="0" applyNumberFormat="1" applyFont="1" applyFill="1" applyBorder="1" applyAlignment="1" applyProtection="1">
      <alignment horizontal="center" vertical="center"/>
    </xf>
    <xf numFmtId="165" fontId="2" fillId="7" borderId="18" xfId="0" applyNumberFormat="1" applyFont="1" applyFill="1" applyBorder="1" applyAlignment="1" applyProtection="1">
      <alignment horizontal="center" vertical="center"/>
    </xf>
    <xf numFmtId="0" fontId="17" fillId="0" borderId="0" xfId="0" applyFont="1" applyAlignment="1" applyProtection="1">
      <alignment horizontal="left"/>
    </xf>
    <xf numFmtId="164" fontId="1" fillId="7" borderId="3" xfId="0" applyNumberFormat="1" applyFont="1" applyFill="1" applyBorder="1" applyAlignment="1" applyProtection="1">
      <alignment horizontal="center" vertical="center"/>
    </xf>
    <xf numFmtId="164" fontId="1" fillId="7" borderId="11"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164" fontId="1" fillId="7" borderId="12" xfId="0" applyNumberFormat="1" applyFont="1" applyFill="1" applyBorder="1" applyAlignment="1" applyProtection="1">
      <alignment horizontal="center"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2" fillId="0" borderId="1" xfId="0" applyFont="1" applyBorder="1" applyAlignment="1" applyProtection="1">
      <alignment horizontal="center" vertical="center"/>
    </xf>
    <xf numFmtId="0" fontId="1" fillId="0" borderId="10" xfId="0" applyFont="1" applyBorder="1" applyAlignment="1" applyProtection="1">
      <alignment horizontal="left" vertical="center"/>
    </xf>
    <xf numFmtId="164" fontId="1" fillId="12" borderId="5" xfId="0" applyNumberFormat="1" applyFont="1" applyFill="1" applyBorder="1" applyAlignment="1" applyProtection="1">
      <alignment horizontal="center" vertical="center"/>
    </xf>
    <xf numFmtId="164" fontId="1" fillId="12" borderId="6" xfId="0" applyNumberFormat="1" applyFont="1" applyFill="1" applyBorder="1" applyAlignment="1" applyProtection="1">
      <alignment horizontal="center" vertical="center"/>
    </xf>
    <xf numFmtId="164" fontId="1" fillId="12" borderId="7" xfId="0" applyNumberFormat="1" applyFont="1" applyFill="1" applyBorder="1" applyAlignment="1" applyProtection="1">
      <alignment horizontal="center" vertical="center"/>
    </xf>
    <xf numFmtId="164" fontId="7" fillId="4" borderId="5" xfId="0" applyNumberFormat="1" applyFont="1" applyFill="1" applyBorder="1" applyAlignment="1" applyProtection="1">
      <alignment horizontal="center" vertical="center"/>
    </xf>
    <xf numFmtId="164" fontId="7" fillId="4" borderId="6" xfId="0" applyNumberFormat="1" applyFont="1" applyFill="1" applyBorder="1" applyAlignment="1" applyProtection="1">
      <alignment horizontal="center" vertical="center"/>
    </xf>
    <xf numFmtId="164" fontId="7" fillId="4" borderId="7" xfId="0" applyNumberFormat="1" applyFont="1" applyFill="1" applyBorder="1" applyAlignment="1" applyProtection="1">
      <alignment horizontal="center" vertical="center"/>
    </xf>
    <xf numFmtId="0" fontId="25" fillId="0" borderId="6"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10" fontId="4" fillId="0" borderId="19" xfId="0" applyNumberFormat="1" applyFont="1" applyFill="1" applyBorder="1" applyAlignment="1" applyProtection="1">
      <alignment horizontal="center" vertical="center" wrapText="1"/>
    </xf>
    <xf numFmtId="10" fontId="4" fillId="0" borderId="20" xfId="0" applyNumberFormat="1" applyFont="1" applyFill="1" applyBorder="1" applyAlignment="1" applyProtection="1">
      <alignment horizontal="center" vertical="center" wrapText="1"/>
    </xf>
    <xf numFmtId="10" fontId="4" fillId="0" borderId="18" xfId="0" applyNumberFormat="1" applyFont="1" applyFill="1" applyBorder="1" applyAlignment="1" applyProtection="1">
      <alignment horizontal="center" vertical="center" wrapText="1"/>
    </xf>
    <xf numFmtId="164" fontId="1" fillId="12" borderId="34" xfId="0" applyNumberFormat="1" applyFont="1" applyFill="1" applyBorder="1" applyAlignment="1" applyProtection="1">
      <alignment horizontal="center" vertical="center"/>
    </xf>
    <xf numFmtId="164" fontId="1" fillId="12" borderId="32" xfId="0" applyNumberFormat="1" applyFont="1" applyFill="1" applyBorder="1" applyAlignment="1" applyProtection="1">
      <alignment horizontal="center" vertical="center"/>
    </xf>
    <xf numFmtId="164" fontId="1" fillId="12" borderId="37" xfId="0" applyNumberFormat="1" applyFont="1" applyFill="1" applyBorder="1" applyAlignment="1" applyProtection="1">
      <alignment horizontal="center" vertical="center"/>
    </xf>
    <xf numFmtId="0" fontId="2" fillId="9" borderId="39" xfId="0" applyFont="1" applyFill="1" applyBorder="1" applyAlignment="1" applyProtection="1">
      <alignment horizontal="left"/>
    </xf>
    <xf numFmtId="0" fontId="2" fillId="9" borderId="23" xfId="0" applyFont="1" applyFill="1" applyBorder="1" applyAlignment="1" applyProtection="1">
      <alignment horizontal="left"/>
    </xf>
    <xf numFmtId="0" fontId="9" fillId="0" borderId="1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2" fillId="0" borderId="19" xfId="0" applyFont="1" applyBorder="1" applyAlignment="1" applyProtection="1">
      <alignment horizontal="right"/>
    </xf>
    <xf numFmtId="0" fontId="2" fillId="0" borderId="20" xfId="0" applyFont="1" applyBorder="1" applyAlignment="1" applyProtection="1">
      <alignment horizontal="right"/>
    </xf>
    <xf numFmtId="0" fontId="2" fillId="0" borderId="68" xfId="0" applyFont="1" applyBorder="1" applyAlignment="1" applyProtection="1">
      <alignment horizontal="right"/>
    </xf>
    <xf numFmtId="164" fontId="2" fillId="11" borderId="67" xfId="0" applyNumberFormat="1" applyFont="1" applyFill="1" applyBorder="1" applyAlignment="1" applyProtection="1">
      <alignment horizontal="left"/>
    </xf>
    <xf numFmtId="164" fontId="2" fillId="11" borderId="18" xfId="0" applyNumberFormat="1" applyFont="1" applyFill="1" applyBorder="1" applyAlignment="1" applyProtection="1">
      <alignment horizontal="left"/>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9" fillId="0" borderId="14" xfId="0" applyFont="1" applyBorder="1" applyAlignment="1" applyProtection="1">
      <alignment horizontal="center"/>
    </xf>
    <xf numFmtId="0" fontId="9" fillId="0" borderId="0" xfId="0" applyFont="1" applyBorder="1" applyAlignment="1" applyProtection="1">
      <alignment horizontal="center"/>
    </xf>
    <xf numFmtId="0" fontId="9" fillId="0" borderId="13" xfId="0" applyFont="1" applyBorder="1" applyAlignment="1" applyProtection="1">
      <alignment horizontal="center"/>
    </xf>
    <xf numFmtId="168" fontId="9" fillId="0" borderId="14" xfId="0" applyNumberFormat="1" applyFont="1" applyBorder="1" applyAlignment="1" applyProtection="1">
      <alignment horizontal="center" vertical="center"/>
    </xf>
    <xf numFmtId="168" fontId="9" fillId="0" borderId="0" xfId="0" applyNumberFormat="1" applyFont="1" applyBorder="1" applyAlignment="1" applyProtection="1">
      <alignment horizontal="center" vertical="center"/>
    </xf>
    <xf numFmtId="168" fontId="9" fillId="0" borderId="13" xfId="0" applyNumberFormat="1" applyFont="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164" fontId="2" fillId="11" borderId="19" xfId="0" applyNumberFormat="1" applyFont="1" applyFill="1" applyBorder="1" applyAlignment="1" applyProtection="1">
      <alignment horizontal="center"/>
    </xf>
    <xf numFmtId="164" fontId="2" fillId="11" borderId="18" xfId="0" applyNumberFormat="1" applyFont="1" applyFill="1" applyBorder="1" applyAlignment="1" applyProtection="1">
      <alignment horizontal="center"/>
    </xf>
    <xf numFmtId="0" fontId="9" fillId="0" borderId="1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3" xfId="0" applyFont="1" applyBorder="1" applyAlignment="1" applyProtection="1">
      <alignment horizontal="center" vertical="center"/>
    </xf>
    <xf numFmtId="0" fontId="2" fillId="2" borderId="19" xfId="0" applyFont="1" applyFill="1" applyBorder="1" applyAlignment="1" applyProtection="1">
      <alignment horizontal="left"/>
    </xf>
    <xf numFmtId="0" fontId="2" fillId="2" borderId="20" xfId="0" applyFont="1" applyFill="1" applyBorder="1" applyAlignment="1" applyProtection="1">
      <alignment horizontal="left"/>
    </xf>
    <xf numFmtId="0" fontId="2" fillId="2" borderId="18" xfId="0" applyFont="1" applyFill="1" applyBorder="1" applyAlignment="1" applyProtection="1">
      <alignment horizontal="left"/>
    </xf>
    <xf numFmtId="0" fontId="38" fillId="0" borderId="14" xfId="0" applyFont="1" applyBorder="1" applyAlignment="1" applyProtection="1">
      <alignment horizontal="left" vertical="center" wrapText="1"/>
    </xf>
    <xf numFmtId="0" fontId="38" fillId="0" borderId="0" xfId="0" applyFont="1" applyBorder="1" applyAlignment="1" applyProtection="1">
      <alignment horizontal="left" vertical="center" wrapText="1"/>
    </xf>
    <xf numFmtId="0" fontId="38" fillId="0" borderId="13" xfId="0" applyFont="1" applyBorder="1" applyAlignment="1" applyProtection="1">
      <alignment horizontal="left" vertical="center" wrapText="1"/>
    </xf>
    <xf numFmtId="164" fontId="2" fillId="11" borderId="65" xfId="0" applyNumberFormat="1" applyFont="1" applyFill="1" applyBorder="1" applyAlignment="1" applyProtection="1">
      <alignment horizontal="center"/>
    </xf>
    <xf numFmtId="164" fontId="2" fillId="11" borderId="71" xfId="0" applyNumberFormat="1" applyFont="1" applyFill="1" applyBorder="1" applyAlignment="1" applyProtection="1">
      <alignment horizontal="center"/>
    </xf>
    <xf numFmtId="0" fontId="37" fillId="9" borderId="14" xfId="0" applyFont="1" applyFill="1" applyBorder="1" applyAlignment="1" applyProtection="1">
      <alignment horizontal="left"/>
    </xf>
    <xf numFmtId="0" fontId="37" fillId="9" borderId="0" xfId="0" applyFont="1" applyFill="1" applyBorder="1" applyAlignment="1" applyProtection="1">
      <alignment horizontal="left"/>
    </xf>
    <xf numFmtId="0" fontId="60" fillId="3" borderId="33" xfId="0" applyNumberFormat="1" applyFont="1" applyFill="1" applyBorder="1" applyAlignment="1" applyProtection="1">
      <alignment horizontal="center"/>
      <protection locked="0"/>
    </xf>
    <xf numFmtId="0" fontId="60" fillId="3" borderId="32" xfId="0" applyNumberFormat="1" applyFont="1" applyFill="1" applyBorder="1" applyAlignment="1" applyProtection="1">
      <alignment horizontal="center"/>
      <protection locked="0"/>
    </xf>
    <xf numFmtId="0" fontId="60" fillId="3" borderId="31" xfId="0" applyNumberFormat="1" applyFont="1" applyFill="1" applyBorder="1" applyAlignment="1" applyProtection="1">
      <alignment horizontal="center"/>
      <protection locked="0"/>
    </xf>
    <xf numFmtId="0" fontId="60" fillId="3" borderId="33" xfId="0" applyFont="1" applyFill="1" applyBorder="1" applyAlignment="1" applyProtection="1">
      <alignment horizontal="center"/>
      <protection locked="0"/>
    </xf>
    <xf numFmtId="0" fontId="60" fillId="3" borderId="32" xfId="0" applyFont="1" applyFill="1" applyBorder="1" applyAlignment="1" applyProtection="1">
      <alignment horizontal="center"/>
      <protection locked="0"/>
    </xf>
    <xf numFmtId="0" fontId="60" fillId="3" borderId="31" xfId="0" applyFont="1" applyFill="1" applyBorder="1" applyAlignment="1" applyProtection="1">
      <alignment horizontal="center"/>
      <protection locked="0"/>
    </xf>
    <xf numFmtId="0" fontId="51" fillId="0" borderId="48" xfId="0" applyFont="1" applyBorder="1" applyAlignment="1" applyProtection="1">
      <alignment horizontal="center"/>
    </xf>
    <xf numFmtId="0" fontId="51" fillId="0" borderId="6" xfId="0" applyFont="1" applyBorder="1" applyAlignment="1" applyProtection="1">
      <alignment horizontal="center"/>
    </xf>
    <xf numFmtId="0" fontId="51" fillId="0" borderId="7" xfId="0" applyFont="1" applyBorder="1" applyAlignment="1" applyProtection="1">
      <alignment horizontal="center"/>
    </xf>
    <xf numFmtId="0" fontId="9" fillId="0" borderId="0" xfId="0" applyFont="1" applyAlignment="1" applyProtection="1">
      <alignment horizontal="center"/>
    </xf>
    <xf numFmtId="0" fontId="42" fillId="0" borderId="0" xfId="0" applyFont="1" applyAlignment="1" applyProtection="1">
      <alignment horizontal="left" wrapText="1"/>
    </xf>
    <xf numFmtId="0" fontId="44" fillId="0" borderId="0" xfId="0" applyFont="1" applyAlignment="1" applyProtection="1">
      <alignment horizontal="left" wrapText="1"/>
    </xf>
    <xf numFmtId="0" fontId="2" fillId="2" borderId="38" xfId="0" applyFont="1" applyFill="1" applyBorder="1" applyProtection="1"/>
    <xf numFmtId="0" fontId="2" fillId="2" borderId="18" xfId="0" applyFont="1" applyFill="1" applyBorder="1" applyProtection="1"/>
    <xf numFmtId="168" fontId="9" fillId="0" borderId="0" xfId="0" applyNumberFormat="1" applyFont="1" applyAlignment="1" applyProtection="1">
      <alignment horizontal="center"/>
    </xf>
    <xf numFmtId="0" fontId="38" fillId="0" borderId="23" xfId="0" applyFont="1" applyBorder="1" applyAlignment="1" applyProtection="1">
      <alignment horizontal="center"/>
    </xf>
    <xf numFmtId="0" fontId="2" fillId="2" borderId="39" xfId="0" applyFont="1" applyFill="1" applyBorder="1" applyProtection="1"/>
    <xf numFmtId="0" fontId="2" fillId="2" borderId="70" xfId="0" applyFont="1" applyFill="1" applyBorder="1" applyProtection="1"/>
    <xf numFmtId="0" fontId="57" fillId="0" borderId="0" xfId="0" applyFont="1" applyBorder="1" applyAlignment="1" applyProtection="1">
      <alignment horizontal="center"/>
    </xf>
    <xf numFmtId="0" fontId="42" fillId="0" borderId="0" xfId="0" applyFont="1" applyBorder="1" applyAlignment="1" applyProtection="1">
      <alignment horizontal="left" wrapText="1"/>
    </xf>
    <xf numFmtId="0" fontId="44" fillId="0" borderId="0" xfId="0" applyFont="1" applyBorder="1" applyAlignment="1" applyProtection="1">
      <alignment horizontal="left" wrapText="1"/>
    </xf>
    <xf numFmtId="0" fontId="2" fillId="9" borderId="33" xfId="0" applyFont="1" applyFill="1" applyBorder="1" applyAlignment="1" applyProtection="1">
      <alignment horizontal="left"/>
    </xf>
    <xf numFmtId="0" fontId="2" fillId="9" borderId="32" xfId="0" applyFont="1" applyFill="1" applyBorder="1" applyAlignment="1" applyProtection="1">
      <alignment horizontal="left"/>
    </xf>
    <xf numFmtId="168" fontId="39" fillId="0" borderId="0" xfId="0" applyNumberFormat="1" applyFont="1" applyBorder="1" applyAlignment="1" applyProtection="1">
      <alignment horizontal="center"/>
    </xf>
    <xf numFmtId="0" fontId="24" fillId="0" borderId="5" xfId="0" applyFont="1" applyBorder="1" applyAlignment="1" applyProtection="1">
      <alignment horizontal="center"/>
    </xf>
    <xf numFmtId="0" fontId="24" fillId="0" borderId="7" xfId="0" applyFont="1" applyBorder="1" applyAlignment="1" applyProtection="1">
      <alignment horizontal="center"/>
    </xf>
    <xf numFmtId="0" fontId="1" fillId="0" borderId="5" xfId="0" applyFont="1" applyFill="1" applyBorder="1" applyAlignment="1" applyProtection="1">
      <alignment horizontal="left" vertical="top" wrapText="1"/>
    </xf>
    <xf numFmtId="0" fontId="1" fillId="0" borderId="7" xfId="0" applyFont="1" applyFill="1" applyBorder="1" applyAlignment="1" applyProtection="1">
      <alignment horizontal="left" vertical="top" wrapText="1"/>
    </xf>
    <xf numFmtId="0" fontId="1" fillId="3" borderId="5"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xf>
    <xf numFmtId="0" fontId="2" fillId="6" borderId="67" xfId="0" applyFont="1" applyFill="1" applyBorder="1" applyAlignment="1" applyProtection="1">
      <alignment horizontal="right" vertical="center" wrapText="1"/>
    </xf>
    <xf numFmtId="0" fontId="2" fillId="6" borderId="68" xfId="0" applyFont="1" applyFill="1" applyBorder="1" applyAlignment="1" applyProtection="1">
      <alignment horizontal="right" vertical="center" wrapText="1"/>
    </xf>
    <xf numFmtId="0" fontId="1" fillId="18" borderId="5" xfId="0" applyFont="1" applyFill="1" applyBorder="1" applyAlignment="1" applyProtection="1">
      <alignment horizontal="left" vertical="top" wrapText="1"/>
    </xf>
    <xf numFmtId="0" fontId="1" fillId="18" borderId="7" xfId="0" applyFont="1" applyFill="1" applyBorder="1" applyAlignment="1" applyProtection="1">
      <alignment horizontal="left" vertical="top" wrapText="1"/>
    </xf>
    <xf numFmtId="0" fontId="31" fillId="16" borderId="60" xfId="0" applyNumberFormat="1" applyFont="1" applyFill="1" applyBorder="1" applyAlignment="1" applyProtection="1">
      <alignment horizontal="right"/>
    </xf>
    <xf numFmtId="166" fontId="10" fillId="16" borderId="54" xfId="5" applyNumberFormat="1" applyFont="1" applyFill="1" applyBorder="1" applyAlignment="1" applyProtection="1">
      <alignment horizontal="right"/>
    </xf>
    <xf numFmtId="0" fontId="31" fillId="7" borderId="64" xfId="0" applyNumberFormat="1" applyFont="1" applyFill="1" applyBorder="1" applyAlignment="1" applyProtection="1">
      <alignment horizontal="right"/>
    </xf>
  </cellXfs>
  <cellStyles count="6">
    <cellStyle name="Currency" xfId="5" builtinId="4"/>
    <cellStyle name="Currency 2" xfId="2" xr:uid="{00000000-0005-0000-0000-000001000000}"/>
    <cellStyle name="Normal" xfId="0" builtinId="0"/>
    <cellStyle name="Normal 2" xfId="3" xr:uid="{00000000-0005-0000-0000-000003000000}"/>
    <cellStyle name="Percent" xfId="1" builtinId="5"/>
    <cellStyle name="Percent 2" xfId="4" xr:uid="{00000000-0005-0000-0000-000005000000}"/>
  </cellStyles>
  <dxfs count="0"/>
  <tableStyles count="0" defaultTableStyle="TableStyleMedium9" defaultPivotStyle="PivotStyleLight16"/>
  <colors>
    <mruColors>
      <color rgb="FFC5D9F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O21"/>
  <sheetViews>
    <sheetView showGridLines="0" tabSelected="1" workbookViewId="0">
      <selection activeCell="K24" sqref="K24"/>
    </sheetView>
  </sheetViews>
  <sheetFormatPr defaultColWidth="9.109375" defaultRowHeight="13.8" x14ac:dyDescent="0.25"/>
  <cols>
    <col min="1" max="2" width="9.109375" style="297"/>
    <col min="3" max="3" width="3" style="297" customWidth="1"/>
    <col min="4" max="4" width="9.109375" style="297" customWidth="1"/>
    <col min="5" max="5" width="5.33203125" style="297" customWidth="1"/>
    <col min="6" max="6" width="4.44140625" style="297" customWidth="1"/>
    <col min="7" max="7" width="29.5546875" style="297" customWidth="1"/>
    <col min="8" max="8" width="7.109375" style="297" customWidth="1"/>
    <col min="9" max="16384" width="9.109375" style="297"/>
  </cols>
  <sheetData>
    <row r="2" spans="2:15" s="1" customFormat="1" ht="17.399999999999999" x14ac:dyDescent="0.3">
      <c r="B2" s="391" t="s">
        <v>296</v>
      </c>
      <c r="C2" s="391"/>
      <c r="D2" s="391"/>
      <c r="E2" s="391"/>
      <c r="F2" s="391"/>
      <c r="G2" s="391"/>
      <c r="H2" s="391"/>
      <c r="I2" s="391"/>
      <c r="J2" s="391"/>
      <c r="K2" s="391"/>
      <c r="L2" s="294"/>
      <c r="M2" s="294"/>
    </row>
    <row r="3" spans="2:15" s="1" customFormat="1" x14ac:dyDescent="0.25">
      <c r="B3" s="262"/>
      <c r="C3" s="262"/>
      <c r="D3" s="262"/>
      <c r="E3" s="262"/>
      <c r="F3" s="262"/>
      <c r="G3" s="262"/>
      <c r="H3" s="262"/>
      <c r="I3" s="262"/>
      <c r="J3" s="262"/>
      <c r="K3" s="262"/>
      <c r="L3" s="262"/>
      <c r="M3" s="262"/>
    </row>
    <row r="5" spans="2:15" x14ac:dyDescent="0.25">
      <c r="B5" s="295" t="s">
        <v>291</v>
      </c>
      <c r="C5" s="295"/>
      <c r="D5" s="296"/>
      <c r="E5" s="296"/>
      <c r="F5" s="296"/>
      <c r="G5" s="296"/>
      <c r="H5" s="296"/>
      <c r="I5" s="296"/>
      <c r="J5" s="296"/>
      <c r="K5" s="296"/>
      <c r="L5" s="296"/>
      <c r="M5" s="296"/>
      <c r="N5" s="296"/>
      <c r="O5" s="296"/>
    </row>
    <row r="6" spans="2:15" ht="9" customHeight="1" x14ac:dyDescent="0.25">
      <c r="B6" s="295"/>
      <c r="C6" s="295"/>
      <c r="D6" s="296"/>
      <c r="E6" s="296"/>
      <c r="F6" s="296"/>
      <c r="G6" s="296"/>
      <c r="H6" s="296"/>
      <c r="I6" s="296"/>
      <c r="J6" s="296"/>
      <c r="K6" s="296"/>
      <c r="L6" s="296"/>
      <c r="M6" s="296"/>
      <c r="N6" s="296"/>
      <c r="O6" s="296"/>
    </row>
    <row r="7" spans="2:15" x14ac:dyDescent="0.25">
      <c r="B7" s="296"/>
      <c r="C7" s="298"/>
      <c r="D7" s="299" t="s">
        <v>288</v>
      </c>
      <c r="E7" s="296"/>
      <c r="F7" s="300"/>
      <c r="G7" s="296"/>
      <c r="H7" s="296"/>
      <c r="I7" s="296"/>
      <c r="J7" s="296"/>
      <c r="K7" s="296"/>
      <c r="L7" s="296"/>
      <c r="M7" s="296"/>
      <c r="N7" s="296"/>
      <c r="O7" s="296"/>
    </row>
    <row r="8" spans="2:15" x14ac:dyDescent="0.25">
      <c r="B8" s="296"/>
      <c r="C8" s="296"/>
      <c r="D8" s="299"/>
      <c r="E8" s="296"/>
      <c r="F8" s="296"/>
      <c r="G8" s="296"/>
      <c r="H8" s="296"/>
      <c r="I8" s="296"/>
      <c r="J8" s="296"/>
      <c r="K8" s="296"/>
      <c r="L8" s="296"/>
      <c r="M8" s="296"/>
      <c r="N8" s="296"/>
      <c r="O8" s="296"/>
    </row>
    <row r="9" spans="2:15" x14ac:dyDescent="0.25">
      <c r="B9" s="296"/>
      <c r="C9" s="296"/>
      <c r="D9" s="296"/>
      <c r="E9" s="296"/>
      <c r="F9" s="296"/>
      <c r="G9" s="296"/>
      <c r="H9" s="296"/>
      <c r="I9" s="296"/>
      <c r="J9" s="296"/>
      <c r="K9" s="296"/>
      <c r="L9" s="296"/>
      <c r="M9" s="296"/>
      <c r="N9" s="296"/>
      <c r="O9" s="296"/>
    </row>
    <row r="10" spans="2:15" x14ac:dyDescent="0.25">
      <c r="B10" s="295" t="s">
        <v>284</v>
      </c>
      <c r="C10" s="295"/>
      <c r="D10" s="296"/>
      <c r="E10" s="296"/>
      <c r="F10" s="296"/>
      <c r="G10" s="296"/>
      <c r="H10" s="296"/>
      <c r="I10" s="296"/>
      <c r="J10" s="296"/>
      <c r="K10" s="296"/>
      <c r="L10" s="296"/>
      <c r="M10" s="296"/>
      <c r="N10" s="296"/>
      <c r="O10" s="296"/>
    </row>
    <row r="11" spans="2:15" ht="9" customHeight="1" x14ac:dyDescent="0.25">
      <c r="B11" s="296"/>
      <c r="C11" s="296"/>
      <c r="D11" s="296"/>
      <c r="E11" s="296"/>
      <c r="F11" s="296"/>
      <c r="G11" s="296"/>
      <c r="H11" s="296"/>
      <c r="I11" s="296"/>
      <c r="J11" s="296"/>
      <c r="K11" s="296"/>
      <c r="L11" s="296"/>
      <c r="M11" s="296"/>
      <c r="N11" s="296"/>
      <c r="O11" s="296"/>
    </row>
    <row r="12" spans="2:15" x14ac:dyDescent="0.25">
      <c r="B12" s="296"/>
      <c r="C12" s="298"/>
      <c r="D12" s="299" t="s">
        <v>290</v>
      </c>
      <c r="E12" s="296"/>
      <c r="F12" s="296"/>
      <c r="G12" s="296"/>
      <c r="H12" s="296"/>
      <c r="I12" s="296"/>
      <c r="J12" s="296"/>
      <c r="K12" s="296"/>
      <c r="L12" s="296"/>
      <c r="M12" s="296"/>
      <c r="N12" s="296"/>
      <c r="O12" s="296"/>
    </row>
    <row r="13" spans="2:15" ht="9.9" customHeight="1" x14ac:dyDescent="0.25">
      <c r="B13" s="296"/>
      <c r="C13" s="296"/>
      <c r="D13" s="299"/>
      <c r="E13" s="296"/>
      <c r="F13" s="296"/>
      <c r="G13" s="296"/>
      <c r="H13" s="296"/>
      <c r="I13" s="296"/>
      <c r="J13" s="296"/>
      <c r="K13" s="296"/>
      <c r="L13" s="296"/>
      <c r="M13" s="296"/>
      <c r="N13" s="296"/>
      <c r="O13" s="296"/>
    </row>
    <row r="14" spans="2:15" x14ac:dyDescent="0.25">
      <c r="B14" s="296"/>
      <c r="C14" s="298"/>
      <c r="D14" s="299" t="s">
        <v>285</v>
      </c>
      <c r="E14" s="296"/>
      <c r="F14" s="296"/>
      <c r="G14" s="296"/>
      <c r="H14" s="301"/>
      <c r="I14" s="296"/>
      <c r="J14" s="296"/>
      <c r="K14" s="296"/>
      <c r="L14" s="296"/>
      <c r="M14" s="296"/>
      <c r="N14" s="296"/>
      <c r="O14" s="296"/>
    </row>
    <row r="15" spans="2:15" ht="9.9" customHeight="1" x14ac:dyDescent="0.25">
      <c r="B15" s="296"/>
      <c r="C15" s="296"/>
      <c r="D15" s="299"/>
      <c r="E15" s="296"/>
      <c r="F15" s="296"/>
      <c r="G15" s="296"/>
      <c r="H15" s="296"/>
      <c r="I15" s="296"/>
      <c r="J15" s="296"/>
      <c r="K15" s="296"/>
      <c r="L15" s="296"/>
      <c r="M15" s="296"/>
      <c r="N15" s="296"/>
      <c r="O15" s="296"/>
    </row>
    <row r="16" spans="2:15" x14ac:dyDescent="0.25">
      <c r="B16" s="296"/>
      <c r="C16" s="298"/>
      <c r="D16" s="302" t="s">
        <v>286</v>
      </c>
      <c r="E16" s="296"/>
      <c r="F16" s="296"/>
      <c r="G16" s="296"/>
      <c r="H16" s="296"/>
      <c r="I16" s="296"/>
      <c r="J16" s="296"/>
      <c r="K16" s="296"/>
      <c r="L16" s="296"/>
      <c r="M16" s="296"/>
      <c r="N16" s="296"/>
      <c r="O16" s="296"/>
    </row>
    <row r="17" spans="2:15" ht="9.9" customHeight="1" x14ac:dyDescent="0.25">
      <c r="B17" s="296"/>
      <c r="C17" s="296"/>
      <c r="D17" s="302"/>
      <c r="E17" s="296"/>
      <c r="F17" s="296"/>
      <c r="G17" s="296"/>
      <c r="H17" s="296"/>
      <c r="I17" s="296"/>
      <c r="J17" s="296"/>
      <c r="K17" s="296"/>
      <c r="L17" s="296"/>
      <c r="M17" s="296"/>
      <c r="N17" s="296"/>
      <c r="O17" s="296"/>
    </row>
    <row r="18" spans="2:15" x14ac:dyDescent="0.25">
      <c r="B18" s="296"/>
      <c r="C18" s="298"/>
      <c r="D18" s="299" t="s">
        <v>297</v>
      </c>
      <c r="E18" s="296"/>
      <c r="F18" s="296"/>
      <c r="G18" s="296"/>
      <c r="H18" s="296"/>
      <c r="I18" s="296"/>
      <c r="J18" s="296"/>
      <c r="K18" s="296"/>
      <c r="L18" s="296"/>
      <c r="M18" s="296"/>
      <c r="N18" s="296"/>
      <c r="O18" s="296"/>
    </row>
    <row r="19" spans="2:15" ht="9.9" customHeight="1" x14ac:dyDescent="0.25">
      <c r="B19" s="296"/>
      <c r="C19" s="296"/>
      <c r="D19" s="299"/>
      <c r="E19" s="296"/>
      <c r="F19" s="296"/>
      <c r="G19" s="296"/>
      <c r="H19" s="296"/>
      <c r="I19" s="296"/>
      <c r="J19" s="296"/>
      <c r="K19" s="296"/>
      <c r="L19" s="296"/>
      <c r="M19" s="296"/>
      <c r="N19" s="296"/>
      <c r="O19" s="296"/>
    </row>
    <row r="20" spans="2:15" x14ac:dyDescent="0.25">
      <c r="B20" s="296"/>
      <c r="C20" s="298"/>
      <c r="D20" s="299" t="s">
        <v>287</v>
      </c>
      <c r="E20" s="296"/>
      <c r="F20" s="296"/>
      <c r="G20" s="296"/>
      <c r="H20" s="296"/>
      <c r="I20" s="296"/>
      <c r="J20" s="296"/>
      <c r="K20" s="296"/>
      <c r="L20" s="296"/>
      <c r="M20" s="296"/>
      <c r="N20" s="296"/>
      <c r="O20" s="296"/>
    </row>
    <row r="21" spans="2:15" x14ac:dyDescent="0.25">
      <c r="E21" s="297" t="s">
        <v>289</v>
      </c>
    </row>
  </sheetData>
  <sheetProtection algorithmName="SHA-512" hashValue="/Ho1gMYzJZjY77Z9MIUP38ciT9SqWjA2cRvLkS6/KITff3eakFPfwSR+EJzzpsqfaok2tmegjye1S/lH1EiEgA==" saltValue="7S6NDo3Rcw1fIMz9piDkvw==" spinCount="100000" sheet="1" objects="1" scenarios="1"/>
  <mergeCells count="1">
    <mergeCell ref="B2: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0"/>
  <sheetViews>
    <sheetView topLeftCell="A31" zoomScaleNormal="100" workbookViewId="0">
      <selection activeCell="M65" sqref="M65"/>
    </sheetView>
  </sheetViews>
  <sheetFormatPr defaultRowHeight="13.8" x14ac:dyDescent="0.3"/>
  <cols>
    <col min="1" max="1" width="3.5546875" style="107" customWidth="1"/>
    <col min="2" max="2" width="7.109375" style="107" customWidth="1"/>
    <col min="3" max="3" width="9.109375" style="107" customWidth="1"/>
    <col min="4" max="4" width="12.6640625" style="107" customWidth="1"/>
    <col min="5" max="5" width="3.5546875" style="107" customWidth="1"/>
    <col min="6" max="6" width="24.88671875" style="107" customWidth="1"/>
    <col min="7" max="7" width="14.44140625" style="107" customWidth="1"/>
    <col min="8" max="8" width="3.5546875" style="107" customWidth="1"/>
    <col min="9" max="9" width="14.44140625" style="107" customWidth="1"/>
    <col min="10" max="10" width="3.5546875" style="107" customWidth="1"/>
    <col min="11" max="11" width="19.5546875" style="107" customWidth="1"/>
    <col min="12" max="12" width="3.5546875" style="107" customWidth="1"/>
    <col min="13" max="13" width="15.5546875" style="107" customWidth="1"/>
    <col min="14" max="14" width="5.109375" style="107" customWidth="1"/>
    <col min="15" max="15" width="24" style="107" customWidth="1"/>
    <col min="16" max="16" width="12.44140625" style="107" bestFit="1" customWidth="1"/>
    <col min="17" max="17" width="14.33203125" style="107" bestFit="1" customWidth="1"/>
    <col min="18" max="256" width="9.109375" style="107"/>
    <col min="257" max="257" width="3.5546875" style="107" customWidth="1"/>
    <col min="258" max="258" width="7.109375" style="107" customWidth="1"/>
    <col min="259" max="259" width="9.109375" style="107" customWidth="1"/>
    <col min="260" max="260" width="12.6640625" style="107" customWidth="1"/>
    <col min="261" max="261" width="3.5546875" style="107" customWidth="1"/>
    <col min="262" max="262" width="24.88671875" style="107" customWidth="1"/>
    <col min="263" max="263" width="14.44140625" style="107" customWidth="1"/>
    <col min="264" max="264" width="3.5546875" style="107" customWidth="1"/>
    <col min="265" max="265" width="14.44140625" style="107" customWidth="1"/>
    <col min="266" max="266" width="3.5546875" style="107" customWidth="1"/>
    <col min="267" max="267" width="14.44140625" style="107" customWidth="1"/>
    <col min="268" max="268" width="3.5546875" style="107" customWidth="1"/>
    <col min="269" max="269" width="15.5546875" style="107" customWidth="1"/>
    <col min="270" max="270" width="9.109375" style="107"/>
    <col min="271" max="271" width="14.109375" style="107" customWidth="1"/>
    <col min="272" max="512" width="9.109375" style="107"/>
    <col min="513" max="513" width="3.5546875" style="107" customWidth="1"/>
    <col min="514" max="514" width="7.109375" style="107" customWidth="1"/>
    <col min="515" max="515" width="9.109375" style="107" customWidth="1"/>
    <col min="516" max="516" width="12.6640625" style="107" customWidth="1"/>
    <col min="517" max="517" width="3.5546875" style="107" customWidth="1"/>
    <col min="518" max="518" width="24.88671875" style="107" customWidth="1"/>
    <col min="519" max="519" width="14.44140625" style="107" customWidth="1"/>
    <col min="520" max="520" width="3.5546875" style="107" customWidth="1"/>
    <col min="521" max="521" width="14.44140625" style="107" customWidth="1"/>
    <col min="522" max="522" width="3.5546875" style="107" customWidth="1"/>
    <col min="523" max="523" width="14.44140625" style="107" customWidth="1"/>
    <col min="524" max="524" width="3.5546875" style="107" customWidth="1"/>
    <col min="525" max="525" width="15.5546875" style="107" customWidth="1"/>
    <col min="526" max="526" width="9.109375" style="107"/>
    <col min="527" max="527" width="14.109375" style="107" customWidth="1"/>
    <col min="528" max="768" width="9.109375" style="107"/>
    <col min="769" max="769" width="3.5546875" style="107" customWidth="1"/>
    <col min="770" max="770" width="7.109375" style="107" customWidth="1"/>
    <col min="771" max="771" width="9.109375" style="107" customWidth="1"/>
    <col min="772" max="772" width="12.6640625" style="107" customWidth="1"/>
    <col min="773" max="773" width="3.5546875" style="107" customWidth="1"/>
    <col min="774" max="774" width="24.88671875" style="107" customWidth="1"/>
    <col min="775" max="775" width="14.44140625" style="107" customWidth="1"/>
    <col min="776" max="776" width="3.5546875" style="107" customWidth="1"/>
    <col min="777" max="777" width="14.44140625" style="107" customWidth="1"/>
    <col min="778" max="778" width="3.5546875" style="107" customWidth="1"/>
    <col min="779" max="779" width="14.44140625" style="107" customWidth="1"/>
    <col min="780" max="780" width="3.5546875" style="107" customWidth="1"/>
    <col min="781" max="781" width="15.5546875" style="107" customWidth="1"/>
    <col min="782" max="782" width="9.109375" style="107"/>
    <col min="783" max="783" width="14.109375" style="107" customWidth="1"/>
    <col min="784" max="1024" width="9.109375" style="107"/>
    <col min="1025" max="1025" width="3.5546875" style="107" customWidth="1"/>
    <col min="1026" max="1026" width="7.109375" style="107" customWidth="1"/>
    <col min="1027" max="1027" width="9.109375" style="107" customWidth="1"/>
    <col min="1028" max="1028" width="12.6640625" style="107" customWidth="1"/>
    <col min="1029" max="1029" width="3.5546875" style="107" customWidth="1"/>
    <col min="1030" max="1030" width="24.88671875" style="107" customWidth="1"/>
    <col min="1031" max="1031" width="14.44140625" style="107" customWidth="1"/>
    <col min="1032" max="1032" width="3.5546875" style="107" customWidth="1"/>
    <col min="1033" max="1033" width="14.44140625" style="107" customWidth="1"/>
    <col min="1034" max="1034" width="3.5546875" style="107" customWidth="1"/>
    <col min="1035" max="1035" width="14.44140625" style="107" customWidth="1"/>
    <col min="1036" max="1036" width="3.5546875" style="107" customWidth="1"/>
    <col min="1037" max="1037" width="15.5546875" style="107" customWidth="1"/>
    <col min="1038" max="1038" width="9.109375" style="107"/>
    <col min="1039" max="1039" width="14.109375" style="107" customWidth="1"/>
    <col min="1040" max="1280" width="9.109375" style="107"/>
    <col min="1281" max="1281" width="3.5546875" style="107" customWidth="1"/>
    <col min="1282" max="1282" width="7.109375" style="107" customWidth="1"/>
    <col min="1283" max="1283" width="9.109375" style="107" customWidth="1"/>
    <col min="1284" max="1284" width="12.6640625" style="107" customWidth="1"/>
    <col min="1285" max="1285" width="3.5546875" style="107" customWidth="1"/>
    <col min="1286" max="1286" width="24.88671875" style="107" customWidth="1"/>
    <col min="1287" max="1287" width="14.44140625" style="107" customWidth="1"/>
    <col min="1288" max="1288" width="3.5546875" style="107" customWidth="1"/>
    <col min="1289" max="1289" width="14.44140625" style="107" customWidth="1"/>
    <col min="1290" max="1290" width="3.5546875" style="107" customWidth="1"/>
    <col min="1291" max="1291" width="14.44140625" style="107" customWidth="1"/>
    <col min="1292" max="1292" width="3.5546875" style="107" customWidth="1"/>
    <col min="1293" max="1293" width="15.5546875" style="107" customWidth="1"/>
    <col min="1294" max="1294" width="9.109375" style="107"/>
    <col min="1295" max="1295" width="14.109375" style="107" customWidth="1"/>
    <col min="1296" max="1536" width="9.109375" style="107"/>
    <col min="1537" max="1537" width="3.5546875" style="107" customWidth="1"/>
    <col min="1538" max="1538" width="7.109375" style="107" customWidth="1"/>
    <col min="1539" max="1539" width="9.109375" style="107" customWidth="1"/>
    <col min="1540" max="1540" width="12.6640625" style="107" customWidth="1"/>
    <col min="1541" max="1541" width="3.5546875" style="107" customWidth="1"/>
    <col min="1542" max="1542" width="24.88671875" style="107" customWidth="1"/>
    <col min="1543" max="1543" width="14.44140625" style="107" customWidth="1"/>
    <col min="1544" max="1544" width="3.5546875" style="107" customWidth="1"/>
    <col min="1545" max="1545" width="14.44140625" style="107" customWidth="1"/>
    <col min="1546" max="1546" width="3.5546875" style="107" customWidth="1"/>
    <col min="1547" max="1547" width="14.44140625" style="107" customWidth="1"/>
    <col min="1548" max="1548" width="3.5546875" style="107" customWidth="1"/>
    <col min="1549" max="1549" width="15.5546875" style="107" customWidth="1"/>
    <col min="1550" max="1550" width="9.109375" style="107"/>
    <col min="1551" max="1551" width="14.109375" style="107" customWidth="1"/>
    <col min="1552" max="1792" width="9.109375" style="107"/>
    <col min="1793" max="1793" width="3.5546875" style="107" customWidth="1"/>
    <col min="1794" max="1794" width="7.109375" style="107" customWidth="1"/>
    <col min="1795" max="1795" width="9.109375" style="107" customWidth="1"/>
    <col min="1796" max="1796" width="12.6640625" style="107" customWidth="1"/>
    <col min="1797" max="1797" width="3.5546875" style="107" customWidth="1"/>
    <col min="1798" max="1798" width="24.88671875" style="107" customWidth="1"/>
    <col min="1799" max="1799" width="14.44140625" style="107" customWidth="1"/>
    <col min="1800" max="1800" width="3.5546875" style="107" customWidth="1"/>
    <col min="1801" max="1801" width="14.44140625" style="107" customWidth="1"/>
    <col min="1802" max="1802" width="3.5546875" style="107" customWidth="1"/>
    <col min="1803" max="1803" width="14.44140625" style="107" customWidth="1"/>
    <col min="1804" max="1804" width="3.5546875" style="107" customWidth="1"/>
    <col min="1805" max="1805" width="15.5546875" style="107" customWidth="1"/>
    <col min="1806" max="1806" width="9.109375" style="107"/>
    <col min="1807" max="1807" width="14.109375" style="107" customWidth="1"/>
    <col min="1808" max="2048" width="9.109375" style="107"/>
    <col min="2049" max="2049" width="3.5546875" style="107" customWidth="1"/>
    <col min="2050" max="2050" width="7.109375" style="107" customWidth="1"/>
    <col min="2051" max="2051" width="9.109375" style="107" customWidth="1"/>
    <col min="2052" max="2052" width="12.6640625" style="107" customWidth="1"/>
    <col min="2053" max="2053" width="3.5546875" style="107" customWidth="1"/>
    <col min="2054" max="2054" width="24.88671875" style="107" customWidth="1"/>
    <col min="2055" max="2055" width="14.44140625" style="107" customWidth="1"/>
    <col min="2056" max="2056" width="3.5546875" style="107" customWidth="1"/>
    <col min="2057" max="2057" width="14.44140625" style="107" customWidth="1"/>
    <col min="2058" max="2058" width="3.5546875" style="107" customWidth="1"/>
    <col min="2059" max="2059" width="14.44140625" style="107" customWidth="1"/>
    <col min="2060" max="2060" width="3.5546875" style="107" customWidth="1"/>
    <col min="2061" max="2061" width="15.5546875" style="107" customWidth="1"/>
    <col min="2062" max="2062" width="9.109375" style="107"/>
    <col min="2063" max="2063" width="14.109375" style="107" customWidth="1"/>
    <col min="2064" max="2304" width="9.109375" style="107"/>
    <col min="2305" max="2305" width="3.5546875" style="107" customWidth="1"/>
    <col min="2306" max="2306" width="7.109375" style="107" customWidth="1"/>
    <col min="2307" max="2307" width="9.109375" style="107" customWidth="1"/>
    <col min="2308" max="2308" width="12.6640625" style="107" customWidth="1"/>
    <col min="2309" max="2309" width="3.5546875" style="107" customWidth="1"/>
    <col min="2310" max="2310" width="24.88671875" style="107" customWidth="1"/>
    <col min="2311" max="2311" width="14.44140625" style="107" customWidth="1"/>
    <col min="2312" max="2312" width="3.5546875" style="107" customWidth="1"/>
    <col min="2313" max="2313" width="14.44140625" style="107" customWidth="1"/>
    <col min="2314" max="2314" width="3.5546875" style="107" customWidth="1"/>
    <col min="2315" max="2315" width="14.44140625" style="107" customWidth="1"/>
    <col min="2316" max="2316" width="3.5546875" style="107" customWidth="1"/>
    <col min="2317" max="2317" width="15.5546875" style="107" customWidth="1"/>
    <col min="2318" max="2318" width="9.109375" style="107"/>
    <col min="2319" max="2319" width="14.109375" style="107" customWidth="1"/>
    <col min="2320" max="2560" width="9.109375" style="107"/>
    <col min="2561" max="2561" width="3.5546875" style="107" customWidth="1"/>
    <col min="2562" max="2562" width="7.109375" style="107" customWidth="1"/>
    <col min="2563" max="2563" width="9.109375" style="107" customWidth="1"/>
    <col min="2564" max="2564" width="12.6640625" style="107" customWidth="1"/>
    <col min="2565" max="2565" width="3.5546875" style="107" customWidth="1"/>
    <col min="2566" max="2566" width="24.88671875" style="107" customWidth="1"/>
    <col min="2567" max="2567" width="14.44140625" style="107" customWidth="1"/>
    <col min="2568" max="2568" width="3.5546875" style="107" customWidth="1"/>
    <col min="2569" max="2569" width="14.44140625" style="107" customWidth="1"/>
    <col min="2570" max="2570" width="3.5546875" style="107" customWidth="1"/>
    <col min="2571" max="2571" width="14.44140625" style="107" customWidth="1"/>
    <col min="2572" max="2572" width="3.5546875" style="107" customWidth="1"/>
    <col min="2573" max="2573" width="15.5546875" style="107" customWidth="1"/>
    <col min="2574" max="2574" width="9.109375" style="107"/>
    <col min="2575" max="2575" width="14.109375" style="107" customWidth="1"/>
    <col min="2576" max="2816" width="9.109375" style="107"/>
    <col min="2817" max="2817" width="3.5546875" style="107" customWidth="1"/>
    <col min="2818" max="2818" width="7.109375" style="107" customWidth="1"/>
    <col min="2819" max="2819" width="9.109375" style="107" customWidth="1"/>
    <col min="2820" max="2820" width="12.6640625" style="107" customWidth="1"/>
    <col min="2821" max="2821" width="3.5546875" style="107" customWidth="1"/>
    <col min="2822" max="2822" width="24.88671875" style="107" customWidth="1"/>
    <col min="2823" max="2823" width="14.44140625" style="107" customWidth="1"/>
    <col min="2824" max="2824" width="3.5546875" style="107" customWidth="1"/>
    <col min="2825" max="2825" width="14.44140625" style="107" customWidth="1"/>
    <col min="2826" max="2826" width="3.5546875" style="107" customWidth="1"/>
    <col min="2827" max="2827" width="14.44140625" style="107" customWidth="1"/>
    <col min="2828" max="2828" width="3.5546875" style="107" customWidth="1"/>
    <col min="2829" max="2829" width="15.5546875" style="107" customWidth="1"/>
    <col min="2830" max="2830" width="9.109375" style="107"/>
    <col min="2831" max="2831" width="14.109375" style="107" customWidth="1"/>
    <col min="2832" max="3072" width="9.109375" style="107"/>
    <col min="3073" max="3073" width="3.5546875" style="107" customWidth="1"/>
    <col min="3074" max="3074" width="7.109375" style="107" customWidth="1"/>
    <col min="3075" max="3075" width="9.109375" style="107" customWidth="1"/>
    <col min="3076" max="3076" width="12.6640625" style="107" customWidth="1"/>
    <col min="3077" max="3077" width="3.5546875" style="107" customWidth="1"/>
    <col min="3078" max="3078" width="24.88671875" style="107" customWidth="1"/>
    <col min="3079" max="3079" width="14.44140625" style="107" customWidth="1"/>
    <col min="3080" max="3080" width="3.5546875" style="107" customWidth="1"/>
    <col min="3081" max="3081" width="14.44140625" style="107" customWidth="1"/>
    <col min="3082" max="3082" width="3.5546875" style="107" customWidth="1"/>
    <col min="3083" max="3083" width="14.44140625" style="107" customWidth="1"/>
    <col min="3084" max="3084" width="3.5546875" style="107" customWidth="1"/>
    <col min="3085" max="3085" width="15.5546875" style="107" customWidth="1"/>
    <col min="3086" max="3086" width="9.109375" style="107"/>
    <col min="3087" max="3087" width="14.109375" style="107" customWidth="1"/>
    <col min="3088" max="3328" width="9.109375" style="107"/>
    <col min="3329" max="3329" width="3.5546875" style="107" customWidth="1"/>
    <col min="3330" max="3330" width="7.109375" style="107" customWidth="1"/>
    <col min="3331" max="3331" width="9.109375" style="107" customWidth="1"/>
    <col min="3332" max="3332" width="12.6640625" style="107" customWidth="1"/>
    <col min="3333" max="3333" width="3.5546875" style="107" customWidth="1"/>
    <col min="3334" max="3334" width="24.88671875" style="107" customWidth="1"/>
    <col min="3335" max="3335" width="14.44140625" style="107" customWidth="1"/>
    <col min="3336" max="3336" width="3.5546875" style="107" customWidth="1"/>
    <col min="3337" max="3337" width="14.44140625" style="107" customWidth="1"/>
    <col min="3338" max="3338" width="3.5546875" style="107" customWidth="1"/>
    <col min="3339" max="3339" width="14.44140625" style="107" customWidth="1"/>
    <col min="3340" max="3340" width="3.5546875" style="107" customWidth="1"/>
    <col min="3341" max="3341" width="15.5546875" style="107" customWidth="1"/>
    <col min="3342" max="3342" width="9.109375" style="107"/>
    <col min="3343" max="3343" width="14.109375" style="107" customWidth="1"/>
    <col min="3344" max="3584" width="9.109375" style="107"/>
    <col min="3585" max="3585" width="3.5546875" style="107" customWidth="1"/>
    <col min="3586" max="3586" width="7.109375" style="107" customWidth="1"/>
    <col min="3587" max="3587" width="9.109375" style="107" customWidth="1"/>
    <col min="3588" max="3588" width="12.6640625" style="107" customWidth="1"/>
    <col min="3589" max="3589" width="3.5546875" style="107" customWidth="1"/>
    <col min="3590" max="3590" width="24.88671875" style="107" customWidth="1"/>
    <col min="3591" max="3591" width="14.44140625" style="107" customWidth="1"/>
    <col min="3592" max="3592" width="3.5546875" style="107" customWidth="1"/>
    <col min="3593" max="3593" width="14.44140625" style="107" customWidth="1"/>
    <col min="3594" max="3594" width="3.5546875" style="107" customWidth="1"/>
    <col min="3595" max="3595" width="14.44140625" style="107" customWidth="1"/>
    <col min="3596" max="3596" width="3.5546875" style="107" customWidth="1"/>
    <col min="3597" max="3597" width="15.5546875" style="107" customWidth="1"/>
    <col min="3598" max="3598" width="9.109375" style="107"/>
    <col min="3599" max="3599" width="14.109375" style="107" customWidth="1"/>
    <col min="3600" max="3840" width="9.109375" style="107"/>
    <col min="3841" max="3841" width="3.5546875" style="107" customWidth="1"/>
    <col min="3842" max="3842" width="7.109375" style="107" customWidth="1"/>
    <col min="3843" max="3843" width="9.109375" style="107" customWidth="1"/>
    <col min="3844" max="3844" width="12.6640625" style="107" customWidth="1"/>
    <col min="3845" max="3845" width="3.5546875" style="107" customWidth="1"/>
    <col min="3846" max="3846" width="24.88671875" style="107" customWidth="1"/>
    <col min="3847" max="3847" width="14.44140625" style="107" customWidth="1"/>
    <col min="3848" max="3848" width="3.5546875" style="107" customWidth="1"/>
    <col min="3849" max="3849" width="14.44140625" style="107" customWidth="1"/>
    <col min="3850" max="3850" width="3.5546875" style="107" customWidth="1"/>
    <col min="3851" max="3851" width="14.44140625" style="107" customWidth="1"/>
    <col min="3852" max="3852" width="3.5546875" style="107" customWidth="1"/>
    <col min="3853" max="3853" width="15.5546875" style="107" customWidth="1"/>
    <col min="3854" max="3854" width="9.109375" style="107"/>
    <col min="3855" max="3855" width="14.109375" style="107" customWidth="1"/>
    <col min="3856" max="4096" width="9.109375" style="107"/>
    <col min="4097" max="4097" width="3.5546875" style="107" customWidth="1"/>
    <col min="4098" max="4098" width="7.109375" style="107" customWidth="1"/>
    <col min="4099" max="4099" width="9.109375" style="107" customWidth="1"/>
    <col min="4100" max="4100" width="12.6640625" style="107" customWidth="1"/>
    <col min="4101" max="4101" width="3.5546875" style="107" customWidth="1"/>
    <col min="4102" max="4102" width="24.88671875" style="107" customWidth="1"/>
    <col min="4103" max="4103" width="14.44140625" style="107" customWidth="1"/>
    <col min="4104" max="4104" width="3.5546875" style="107" customWidth="1"/>
    <col min="4105" max="4105" width="14.44140625" style="107" customWidth="1"/>
    <col min="4106" max="4106" width="3.5546875" style="107" customWidth="1"/>
    <col min="4107" max="4107" width="14.44140625" style="107" customWidth="1"/>
    <col min="4108" max="4108" width="3.5546875" style="107" customWidth="1"/>
    <col min="4109" max="4109" width="15.5546875" style="107" customWidth="1"/>
    <col min="4110" max="4110" width="9.109375" style="107"/>
    <col min="4111" max="4111" width="14.109375" style="107" customWidth="1"/>
    <col min="4112" max="4352" width="9.109375" style="107"/>
    <col min="4353" max="4353" width="3.5546875" style="107" customWidth="1"/>
    <col min="4354" max="4354" width="7.109375" style="107" customWidth="1"/>
    <col min="4355" max="4355" width="9.109375" style="107" customWidth="1"/>
    <col min="4356" max="4356" width="12.6640625" style="107" customWidth="1"/>
    <col min="4357" max="4357" width="3.5546875" style="107" customWidth="1"/>
    <col min="4358" max="4358" width="24.88671875" style="107" customWidth="1"/>
    <col min="4359" max="4359" width="14.44140625" style="107" customWidth="1"/>
    <col min="4360" max="4360" width="3.5546875" style="107" customWidth="1"/>
    <col min="4361" max="4361" width="14.44140625" style="107" customWidth="1"/>
    <col min="4362" max="4362" width="3.5546875" style="107" customWidth="1"/>
    <col min="4363" max="4363" width="14.44140625" style="107" customWidth="1"/>
    <col min="4364" max="4364" width="3.5546875" style="107" customWidth="1"/>
    <col min="4365" max="4365" width="15.5546875" style="107" customWidth="1"/>
    <col min="4366" max="4366" width="9.109375" style="107"/>
    <col min="4367" max="4367" width="14.109375" style="107" customWidth="1"/>
    <col min="4368" max="4608" width="9.109375" style="107"/>
    <col min="4609" max="4609" width="3.5546875" style="107" customWidth="1"/>
    <col min="4610" max="4610" width="7.109375" style="107" customWidth="1"/>
    <col min="4611" max="4611" width="9.109375" style="107" customWidth="1"/>
    <col min="4612" max="4612" width="12.6640625" style="107" customWidth="1"/>
    <col min="4613" max="4613" width="3.5546875" style="107" customWidth="1"/>
    <col min="4614" max="4614" width="24.88671875" style="107" customWidth="1"/>
    <col min="4615" max="4615" width="14.44140625" style="107" customWidth="1"/>
    <col min="4616" max="4616" width="3.5546875" style="107" customWidth="1"/>
    <col min="4617" max="4617" width="14.44140625" style="107" customWidth="1"/>
    <col min="4618" max="4618" width="3.5546875" style="107" customWidth="1"/>
    <col min="4619" max="4619" width="14.44140625" style="107" customWidth="1"/>
    <col min="4620" max="4620" width="3.5546875" style="107" customWidth="1"/>
    <col min="4621" max="4621" width="15.5546875" style="107" customWidth="1"/>
    <col min="4622" max="4622" width="9.109375" style="107"/>
    <col min="4623" max="4623" width="14.109375" style="107" customWidth="1"/>
    <col min="4624" max="4864" width="9.109375" style="107"/>
    <col min="4865" max="4865" width="3.5546875" style="107" customWidth="1"/>
    <col min="4866" max="4866" width="7.109375" style="107" customWidth="1"/>
    <col min="4867" max="4867" width="9.109375" style="107" customWidth="1"/>
    <col min="4868" max="4868" width="12.6640625" style="107" customWidth="1"/>
    <col min="4869" max="4869" width="3.5546875" style="107" customWidth="1"/>
    <col min="4870" max="4870" width="24.88671875" style="107" customWidth="1"/>
    <col min="4871" max="4871" width="14.44140625" style="107" customWidth="1"/>
    <col min="4872" max="4872" width="3.5546875" style="107" customWidth="1"/>
    <col min="4873" max="4873" width="14.44140625" style="107" customWidth="1"/>
    <col min="4874" max="4874" width="3.5546875" style="107" customWidth="1"/>
    <col min="4875" max="4875" width="14.44140625" style="107" customWidth="1"/>
    <col min="4876" max="4876" width="3.5546875" style="107" customWidth="1"/>
    <col min="4877" max="4877" width="15.5546875" style="107" customWidth="1"/>
    <col min="4878" max="4878" width="9.109375" style="107"/>
    <col min="4879" max="4879" width="14.109375" style="107" customWidth="1"/>
    <col min="4880" max="5120" width="9.109375" style="107"/>
    <col min="5121" max="5121" width="3.5546875" style="107" customWidth="1"/>
    <col min="5122" max="5122" width="7.109375" style="107" customWidth="1"/>
    <col min="5123" max="5123" width="9.109375" style="107" customWidth="1"/>
    <col min="5124" max="5124" width="12.6640625" style="107" customWidth="1"/>
    <col min="5125" max="5125" width="3.5546875" style="107" customWidth="1"/>
    <col min="5126" max="5126" width="24.88671875" style="107" customWidth="1"/>
    <col min="5127" max="5127" width="14.44140625" style="107" customWidth="1"/>
    <col min="5128" max="5128" width="3.5546875" style="107" customWidth="1"/>
    <col min="5129" max="5129" width="14.44140625" style="107" customWidth="1"/>
    <col min="5130" max="5130" width="3.5546875" style="107" customWidth="1"/>
    <col min="5131" max="5131" width="14.44140625" style="107" customWidth="1"/>
    <col min="5132" max="5132" width="3.5546875" style="107" customWidth="1"/>
    <col min="5133" max="5133" width="15.5546875" style="107" customWidth="1"/>
    <col min="5134" max="5134" width="9.109375" style="107"/>
    <col min="5135" max="5135" width="14.109375" style="107" customWidth="1"/>
    <col min="5136" max="5376" width="9.109375" style="107"/>
    <col min="5377" max="5377" width="3.5546875" style="107" customWidth="1"/>
    <col min="5378" max="5378" width="7.109375" style="107" customWidth="1"/>
    <col min="5379" max="5379" width="9.109375" style="107" customWidth="1"/>
    <col min="5380" max="5380" width="12.6640625" style="107" customWidth="1"/>
    <col min="5381" max="5381" width="3.5546875" style="107" customWidth="1"/>
    <col min="5382" max="5382" width="24.88671875" style="107" customWidth="1"/>
    <col min="5383" max="5383" width="14.44140625" style="107" customWidth="1"/>
    <col min="5384" max="5384" width="3.5546875" style="107" customWidth="1"/>
    <col min="5385" max="5385" width="14.44140625" style="107" customWidth="1"/>
    <col min="5386" max="5386" width="3.5546875" style="107" customWidth="1"/>
    <col min="5387" max="5387" width="14.44140625" style="107" customWidth="1"/>
    <col min="5388" max="5388" width="3.5546875" style="107" customWidth="1"/>
    <col min="5389" max="5389" width="15.5546875" style="107" customWidth="1"/>
    <col min="5390" max="5390" width="9.109375" style="107"/>
    <col min="5391" max="5391" width="14.109375" style="107" customWidth="1"/>
    <col min="5392" max="5632" width="9.109375" style="107"/>
    <col min="5633" max="5633" width="3.5546875" style="107" customWidth="1"/>
    <col min="5634" max="5634" width="7.109375" style="107" customWidth="1"/>
    <col min="5635" max="5635" width="9.109375" style="107" customWidth="1"/>
    <col min="5636" max="5636" width="12.6640625" style="107" customWidth="1"/>
    <col min="5637" max="5637" width="3.5546875" style="107" customWidth="1"/>
    <col min="5638" max="5638" width="24.88671875" style="107" customWidth="1"/>
    <col min="5639" max="5639" width="14.44140625" style="107" customWidth="1"/>
    <col min="5640" max="5640" width="3.5546875" style="107" customWidth="1"/>
    <col min="5641" max="5641" width="14.44140625" style="107" customWidth="1"/>
    <col min="5642" max="5642" width="3.5546875" style="107" customWidth="1"/>
    <col min="5643" max="5643" width="14.44140625" style="107" customWidth="1"/>
    <col min="5644" max="5644" width="3.5546875" style="107" customWidth="1"/>
    <col min="5645" max="5645" width="15.5546875" style="107" customWidth="1"/>
    <col min="5646" max="5646" width="9.109375" style="107"/>
    <col min="5647" max="5647" width="14.109375" style="107" customWidth="1"/>
    <col min="5648" max="5888" width="9.109375" style="107"/>
    <col min="5889" max="5889" width="3.5546875" style="107" customWidth="1"/>
    <col min="5890" max="5890" width="7.109375" style="107" customWidth="1"/>
    <col min="5891" max="5891" width="9.109375" style="107" customWidth="1"/>
    <col min="5892" max="5892" width="12.6640625" style="107" customWidth="1"/>
    <col min="5893" max="5893" width="3.5546875" style="107" customWidth="1"/>
    <col min="5894" max="5894" width="24.88671875" style="107" customWidth="1"/>
    <col min="5895" max="5895" width="14.44140625" style="107" customWidth="1"/>
    <col min="5896" max="5896" width="3.5546875" style="107" customWidth="1"/>
    <col min="5897" max="5897" width="14.44140625" style="107" customWidth="1"/>
    <col min="5898" max="5898" width="3.5546875" style="107" customWidth="1"/>
    <col min="5899" max="5899" width="14.44140625" style="107" customWidth="1"/>
    <col min="5900" max="5900" width="3.5546875" style="107" customWidth="1"/>
    <col min="5901" max="5901" width="15.5546875" style="107" customWidth="1"/>
    <col min="5902" max="5902" width="9.109375" style="107"/>
    <col min="5903" max="5903" width="14.109375" style="107" customWidth="1"/>
    <col min="5904" max="6144" width="9.109375" style="107"/>
    <col min="6145" max="6145" width="3.5546875" style="107" customWidth="1"/>
    <col min="6146" max="6146" width="7.109375" style="107" customWidth="1"/>
    <col min="6147" max="6147" width="9.109375" style="107" customWidth="1"/>
    <col min="6148" max="6148" width="12.6640625" style="107" customWidth="1"/>
    <col min="6149" max="6149" width="3.5546875" style="107" customWidth="1"/>
    <col min="6150" max="6150" width="24.88671875" style="107" customWidth="1"/>
    <col min="6151" max="6151" width="14.44140625" style="107" customWidth="1"/>
    <col min="6152" max="6152" width="3.5546875" style="107" customWidth="1"/>
    <col min="6153" max="6153" width="14.44140625" style="107" customWidth="1"/>
    <col min="6154" max="6154" width="3.5546875" style="107" customWidth="1"/>
    <col min="6155" max="6155" width="14.44140625" style="107" customWidth="1"/>
    <col min="6156" max="6156" width="3.5546875" style="107" customWidth="1"/>
    <col min="6157" max="6157" width="15.5546875" style="107" customWidth="1"/>
    <col min="6158" max="6158" width="9.109375" style="107"/>
    <col min="6159" max="6159" width="14.109375" style="107" customWidth="1"/>
    <col min="6160" max="6400" width="9.109375" style="107"/>
    <col min="6401" max="6401" width="3.5546875" style="107" customWidth="1"/>
    <col min="6402" max="6402" width="7.109375" style="107" customWidth="1"/>
    <col min="6403" max="6403" width="9.109375" style="107" customWidth="1"/>
    <col min="6404" max="6404" width="12.6640625" style="107" customWidth="1"/>
    <col min="6405" max="6405" width="3.5546875" style="107" customWidth="1"/>
    <col min="6406" max="6406" width="24.88671875" style="107" customWidth="1"/>
    <col min="6407" max="6407" width="14.44140625" style="107" customWidth="1"/>
    <col min="6408" max="6408" width="3.5546875" style="107" customWidth="1"/>
    <col min="6409" max="6409" width="14.44140625" style="107" customWidth="1"/>
    <col min="6410" max="6410" width="3.5546875" style="107" customWidth="1"/>
    <col min="6411" max="6411" width="14.44140625" style="107" customWidth="1"/>
    <col min="6412" max="6412" width="3.5546875" style="107" customWidth="1"/>
    <col min="6413" max="6413" width="15.5546875" style="107" customWidth="1"/>
    <col min="6414" max="6414" width="9.109375" style="107"/>
    <col min="6415" max="6415" width="14.109375" style="107" customWidth="1"/>
    <col min="6416" max="6656" width="9.109375" style="107"/>
    <col min="6657" max="6657" width="3.5546875" style="107" customWidth="1"/>
    <col min="6658" max="6658" width="7.109375" style="107" customWidth="1"/>
    <col min="6659" max="6659" width="9.109375" style="107" customWidth="1"/>
    <col min="6660" max="6660" width="12.6640625" style="107" customWidth="1"/>
    <col min="6661" max="6661" width="3.5546875" style="107" customWidth="1"/>
    <col min="6662" max="6662" width="24.88671875" style="107" customWidth="1"/>
    <col min="6663" max="6663" width="14.44140625" style="107" customWidth="1"/>
    <col min="6664" max="6664" width="3.5546875" style="107" customWidth="1"/>
    <col min="6665" max="6665" width="14.44140625" style="107" customWidth="1"/>
    <col min="6666" max="6666" width="3.5546875" style="107" customWidth="1"/>
    <col min="6667" max="6667" width="14.44140625" style="107" customWidth="1"/>
    <col min="6668" max="6668" width="3.5546875" style="107" customWidth="1"/>
    <col min="6669" max="6669" width="15.5546875" style="107" customWidth="1"/>
    <col min="6670" max="6670" width="9.109375" style="107"/>
    <col min="6671" max="6671" width="14.109375" style="107" customWidth="1"/>
    <col min="6672" max="6912" width="9.109375" style="107"/>
    <col min="6913" max="6913" width="3.5546875" style="107" customWidth="1"/>
    <col min="6914" max="6914" width="7.109375" style="107" customWidth="1"/>
    <col min="6915" max="6915" width="9.109375" style="107" customWidth="1"/>
    <col min="6916" max="6916" width="12.6640625" style="107" customWidth="1"/>
    <col min="6917" max="6917" width="3.5546875" style="107" customWidth="1"/>
    <col min="6918" max="6918" width="24.88671875" style="107" customWidth="1"/>
    <col min="6919" max="6919" width="14.44140625" style="107" customWidth="1"/>
    <col min="6920" max="6920" width="3.5546875" style="107" customWidth="1"/>
    <col min="6921" max="6921" width="14.44140625" style="107" customWidth="1"/>
    <col min="6922" max="6922" width="3.5546875" style="107" customWidth="1"/>
    <col min="6923" max="6923" width="14.44140625" style="107" customWidth="1"/>
    <col min="6924" max="6924" width="3.5546875" style="107" customWidth="1"/>
    <col min="6925" max="6925" width="15.5546875" style="107" customWidth="1"/>
    <col min="6926" max="6926" width="9.109375" style="107"/>
    <col min="6927" max="6927" width="14.109375" style="107" customWidth="1"/>
    <col min="6928" max="7168" width="9.109375" style="107"/>
    <col min="7169" max="7169" width="3.5546875" style="107" customWidth="1"/>
    <col min="7170" max="7170" width="7.109375" style="107" customWidth="1"/>
    <col min="7171" max="7171" width="9.109375" style="107" customWidth="1"/>
    <col min="7172" max="7172" width="12.6640625" style="107" customWidth="1"/>
    <col min="7173" max="7173" width="3.5546875" style="107" customWidth="1"/>
    <col min="7174" max="7174" width="24.88671875" style="107" customWidth="1"/>
    <col min="7175" max="7175" width="14.44140625" style="107" customWidth="1"/>
    <col min="7176" max="7176" width="3.5546875" style="107" customWidth="1"/>
    <col min="7177" max="7177" width="14.44140625" style="107" customWidth="1"/>
    <col min="7178" max="7178" width="3.5546875" style="107" customWidth="1"/>
    <col min="7179" max="7179" width="14.44140625" style="107" customWidth="1"/>
    <col min="7180" max="7180" width="3.5546875" style="107" customWidth="1"/>
    <col min="7181" max="7181" width="15.5546875" style="107" customWidth="1"/>
    <col min="7182" max="7182" width="9.109375" style="107"/>
    <col min="7183" max="7183" width="14.109375" style="107" customWidth="1"/>
    <col min="7184" max="7424" width="9.109375" style="107"/>
    <col min="7425" max="7425" width="3.5546875" style="107" customWidth="1"/>
    <col min="7426" max="7426" width="7.109375" style="107" customWidth="1"/>
    <col min="7427" max="7427" width="9.109375" style="107" customWidth="1"/>
    <col min="7428" max="7428" width="12.6640625" style="107" customWidth="1"/>
    <col min="7429" max="7429" width="3.5546875" style="107" customWidth="1"/>
    <col min="7430" max="7430" width="24.88671875" style="107" customWidth="1"/>
    <col min="7431" max="7431" width="14.44140625" style="107" customWidth="1"/>
    <col min="7432" max="7432" width="3.5546875" style="107" customWidth="1"/>
    <col min="7433" max="7433" width="14.44140625" style="107" customWidth="1"/>
    <col min="7434" max="7434" width="3.5546875" style="107" customWidth="1"/>
    <col min="7435" max="7435" width="14.44140625" style="107" customWidth="1"/>
    <col min="7436" max="7436" width="3.5546875" style="107" customWidth="1"/>
    <col min="7437" max="7437" width="15.5546875" style="107" customWidth="1"/>
    <col min="7438" max="7438" width="9.109375" style="107"/>
    <col min="7439" max="7439" width="14.109375" style="107" customWidth="1"/>
    <col min="7440" max="7680" width="9.109375" style="107"/>
    <col min="7681" max="7681" width="3.5546875" style="107" customWidth="1"/>
    <col min="7682" max="7682" width="7.109375" style="107" customWidth="1"/>
    <col min="7683" max="7683" width="9.109375" style="107" customWidth="1"/>
    <col min="7684" max="7684" width="12.6640625" style="107" customWidth="1"/>
    <col min="7685" max="7685" width="3.5546875" style="107" customWidth="1"/>
    <col min="7686" max="7686" width="24.88671875" style="107" customWidth="1"/>
    <col min="7687" max="7687" width="14.44140625" style="107" customWidth="1"/>
    <col min="7688" max="7688" width="3.5546875" style="107" customWidth="1"/>
    <col min="7689" max="7689" width="14.44140625" style="107" customWidth="1"/>
    <col min="7690" max="7690" width="3.5546875" style="107" customWidth="1"/>
    <col min="7691" max="7691" width="14.44140625" style="107" customWidth="1"/>
    <col min="7692" max="7692" width="3.5546875" style="107" customWidth="1"/>
    <col min="7693" max="7693" width="15.5546875" style="107" customWidth="1"/>
    <col min="7694" max="7694" width="9.109375" style="107"/>
    <col min="7695" max="7695" width="14.109375" style="107" customWidth="1"/>
    <col min="7696" max="7936" width="9.109375" style="107"/>
    <col min="7937" max="7937" width="3.5546875" style="107" customWidth="1"/>
    <col min="7938" max="7938" width="7.109375" style="107" customWidth="1"/>
    <col min="7939" max="7939" width="9.109375" style="107" customWidth="1"/>
    <col min="7940" max="7940" width="12.6640625" style="107" customWidth="1"/>
    <col min="7941" max="7941" width="3.5546875" style="107" customWidth="1"/>
    <col min="7942" max="7942" width="24.88671875" style="107" customWidth="1"/>
    <col min="7943" max="7943" width="14.44140625" style="107" customWidth="1"/>
    <col min="7944" max="7944" width="3.5546875" style="107" customWidth="1"/>
    <col min="7945" max="7945" width="14.44140625" style="107" customWidth="1"/>
    <col min="7946" max="7946" width="3.5546875" style="107" customWidth="1"/>
    <col min="7947" max="7947" width="14.44140625" style="107" customWidth="1"/>
    <col min="7948" max="7948" width="3.5546875" style="107" customWidth="1"/>
    <col min="7949" max="7949" width="15.5546875" style="107" customWidth="1"/>
    <col min="7950" max="7950" width="9.109375" style="107"/>
    <col min="7951" max="7951" width="14.109375" style="107" customWidth="1"/>
    <col min="7952" max="8192" width="9.109375" style="107"/>
    <col min="8193" max="8193" width="3.5546875" style="107" customWidth="1"/>
    <col min="8194" max="8194" width="7.109375" style="107" customWidth="1"/>
    <col min="8195" max="8195" width="9.109375" style="107" customWidth="1"/>
    <col min="8196" max="8196" width="12.6640625" style="107" customWidth="1"/>
    <col min="8197" max="8197" width="3.5546875" style="107" customWidth="1"/>
    <col min="8198" max="8198" width="24.88671875" style="107" customWidth="1"/>
    <col min="8199" max="8199" width="14.44140625" style="107" customWidth="1"/>
    <col min="8200" max="8200" width="3.5546875" style="107" customWidth="1"/>
    <col min="8201" max="8201" width="14.44140625" style="107" customWidth="1"/>
    <col min="8202" max="8202" width="3.5546875" style="107" customWidth="1"/>
    <col min="8203" max="8203" width="14.44140625" style="107" customWidth="1"/>
    <col min="8204" max="8204" width="3.5546875" style="107" customWidth="1"/>
    <col min="8205" max="8205" width="15.5546875" style="107" customWidth="1"/>
    <col min="8206" max="8206" width="9.109375" style="107"/>
    <col min="8207" max="8207" width="14.109375" style="107" customWidth="1"/>
    <col min="8208" max="8448" width="9.109375" style="107"/>
    <col min="8449" max="8449" width="3.5546875" style="107" customWidth="1"/>
    <col min="8450" max="8450" width="7.109375" style="107" customWidth="1"/>
    <col min="8451" max="8451" width="9.109375" style="107" customWidth="1"/>
    <col min="8452" max="8452" width="12.6640625" style="107" customWidth="1"/>
    <col min="8453" max="8453" width="3.5546875" style="107" customWidth="1"/>
    <col min="8454" max="8454" width="24.88671875" style="107" customWidth="1"/>
    <col min="8455" max="8455" width="14.44140625" style="107" customWidth="1"/>
    <col min="8456" max="8456" width="3.5546875" style="107" customWidth="1"/>
    <col min="8457" max="8457" width="14.44140625" style="107" customWidth="1"/>
    <col min="8458" max="8458" width="3.5546875" style="107" customWidth="1"/>
    <col min="8459" max="8459" width="14.44140625" style="107" customWidth="1"/>
    <col min="8460" max="8460" width="3.5546875" style="107" customWidth="1"/>
    <col min="8461" max="8461" width="15.5546875" style="107" customWidth="1"/>
    <col min="8462" max="8462" width="9.109375" style="107"/>
    <col min="8463" max="8463" width="14.109375" style="107" customWidth="1"/>
    <col min="8464" max="8704" width="9.109375" style="107"/>
    <col min="8705" max="8705" width="3.5546875" style="107" customWidth="1"/>
    <col min="8706" max="8706" width="7.109375" style="107" customWidth="1"/>
    <col min="8707" max="8707" width="9.109375" style="107" customWidth="1"/>
    <col min="8708" max="8708" width="12.6640625" style="107" customWidth="1"/>
    <col min="8709" max="8709" width="3.5546875" style="107" customWidth="1"/>
    <col min="8710" max="8710" width="24.88671875" style="107" customWidth="1"/>
    <col min="8711" max="8711" width="14.44140625" style="107" customWidth="1"/>
    <col min="8712" max="8712" width="3.5546875" style="107" customWidth="1"/>
    <col min="8713" max="8713" width="14.44140625" style="107" customWidth="1"/>
    <col min="8714" max="8714" width="3.5546875" style="107" customWidth="1"/>
    <col min="8715" max="8715" width="14.44140625" style="107" customWidth="1"/>
    <col min="8716" max="8716" width="3.5546875" style="107" customWidth="1"/>
    <col min="8717" max="8717" width="15.5546875" style="107" customWidth="1"/>
    <col min="8718" max="8718" width="9.109375" style="107"/>
    <col min="8719" max="8719" width="14.109375" style="107" customWidth="1"/>
    <col min="8720" max="8960" width="9.109375" style="107"/>
    <col min="8961" max="8961" width="3.5546875" style="107" customWidth="1"/>
    <col min="8962" max="8962" width="7.109375" style="107" customWidth="1"/>
    <col min="8963" max="8963" width="9.109375" style="107" customWidth="1"/>
    <col min="8964" max="8964" width="12.6640625" style="107" customWidth="1"/>
    <col min="8965" max="8965" width="3.5546875" style="107" customWidth="1"/>
    <col min="8966" max="8966" width="24.88671875" style="107" customWidth="1"/>
    <col min="8967" max="8967" width="14.44140625" style="107" customWidth="1"/>
    <col min="8968" max="8968" width="3.5546875" style="107" customWidth="1"/>
    <col min="8969" max="8969" width="14.44140625" style="107" customWidth="1"/>
    <col min="8970" max="8970" width="3.5546875" style="107" customWidth="1"/>
    <col min="8971" max="8971" width="14.44140625" style="107" customWidth="1"/>
    <col min="8972" max="8972" width="3.5546875" style="107" customWidth="1"/>
    <col min="8973" max="8973" width="15.5546875" style="107" customWidth="1"/>
    <col min="8974" max="8974" width="9.109375" style="107"/>
    <col min="8975" max="8975" width="14.109375" style="107" customWidth="1"/>
    <col min="8976" max="9216" width="9.109375" style="107"/>
    <col min="9217" max="9217" width="3.5546875" style="107" customWidth="1"/>
    <col min="9218" max="9218" width="7.109375" style="107" customWidth="1"/>
    <col min="9219" max="9219" width="9.109375" style="107" customWidth="1"/>
    <col min="9220" max="9220" width="12.6640625" style="107" customWidth="1"/>
    <col min="9221" max="9221" width="3.5546875" style="107" customWidth="1"/>
    <col min="9222" max="9222" width="24.88671875" style="107" customWidth="1"/>
    <col min="9223" max="9223" width="14.44140625" style="107" customWidth="1"/>
    <col min="9224" max="9224" width="3.5546875" style="107" customWidth="1"/>
    <col min="9225" max="9225" width="14.44140625" style="107" customWidth="1"/>
    <col min="9226" max="9226" width="3.5546875" style="107" customWidth="1"/>
    <col min="9227" max="9227" width="14.44140625" style="107" customWidth="1"/>
    <col min="9228" max="9228" width="3.5546875" style="107" customWidth="1"/>
    <col min="9229" max="9229" width="15.5546875" style="107" customWidth="1"/>
    <col min="9230" max="9230" width="9.109375" style="107"/>
    <col min="9231" max="9231" width="14.109375" style="107" customWidth="1"/>
    <col min="9232" max="9472" width="9.109375" style="107"/>
    <col min="9473" max="9473" width="3.5546875" style="107" customWidth="1"/>
    <col min="9474" max="9474" width="7.109375" style="107" customWidth="1"/>
    <col min="9475" max="9475" width="9.109375" style="107" customWidth="1"/>
    <col min="9476" max="9476" width="12.6640625" style="107" customWidth="1"/>
    <col min="9477" max="9477" width="3.5546875" style="107" customWidth="1"/>
    <col min="9478" max="9478" width="24.88671875" style="107" customWidth="1"/>
    <col min="9479" max="9479" width="14.44140625" style="107" customWidth="1"/>
    <col min="9480" max="9480" width="3.5546875" style="107" customWidth="1"/>
    <col min="9481" max="9481" width="14.44140625" style="107" customWidth="1"/>
    <col min="9482" max="9482" width="3.5546875" style="107" customWidth="1"/>
    <col min="9483" max="9483" width="14.44140625" style="107" customWidth="1"/>
    <col min="9484" max="9484" width="3.5546875" style="107" customWidth="1"/>
    <col min="9485" max="9485" width="15.5546875" style="107" customWidth="1"/>
    <col min="9486" max="9486" width="9.109375" style="107"/>
    <col min="9487" max="9487" width="14.109375" style="107" customWidth="1"/>
    <col min="9488" max="9728" width="9.109375" style="107"/>
    <col min="9729" max="9729" width="3.5546875" style="107" customWidth="1"/>
    <col min="9730" max="9730" width="7.109375" style="107" customWidth="1"/>
    <col min="9731" max="9731" width="9.109375" style="107" customWidth="1"/>
    <col min="9732" max="9732" width="12.6640625" style="107" customWidth="1"/>
    <col min="9733" max="9733" width="3.5546875" style="107" customWidth="1"/>
    <col min="9734" max="9734" width="24.88671875" style="107" customWidth="1"/>
    <col min="9735" max="9735" width="14.44140625" style="107" customWidth="1"/>
    <col min="9736" max="9736" width="3.5546875" style="107" customWidth="1"/>
    <col min="9737" max="9737" width="14.44140625" style="107" customWidth="1"/>
    <col min="9738" max="9738" width="3.5546875" style="107" customWidth="1"/>
    <col min="9739" max="9739" width="14.44140625" style="107" customWidth="1"/>
    <col min="9740" max="9740" width="3.5546875" style="107" customWidth="1"/>
    <col min="9741" max="9741" width="15.5546875" style="107" customWidth="1"/>
    <col min="9742" max="9742" width="9.109375" style="107"/>
    <col min="9743" max="9743" width="14.109375" style="107" customWidth="1"/>
    <col min="9744" max="9984" width="9.109375" style="107"/>
    <col min="9985" max="9985" width="3.5546875" style="107" customWidth="1"/>
    <col min="9986" max="9986" width="7.109375" style="107" customWidth="1"/>
    <col min="9987" max="9987" width="9.109375" style="107" customWidth="1"/>
    <col min="9988" max="9988" width="12.6640625" style="107" customWidth="1"/>
    <col min="9989" max="9989" width="3.5546875" style="107" customWidth="1"/>
    <col min="9990" max="9990" width="24.88671875" style="107" customWidth="1"/>
    <col min="9991" max="9991" width="14.44140625" style="107" customWidth="1"/>
    <col min="9992" max="9992" width="3.5546875" style="107" customWidth="1"/>
    <col min="9993" max="9993" width="14.44140625" style="107" customWidth="1"/>
    <col min="9994" max="9994" width="3.5546875" style="107" customWidth="1"/>
    <col min="9995" max="9995" width="14.44140625" style="107" customWidth="1"/>
    <col min="9996" max="9996" width="3.5546875" style="107" customWidth="1"/>
    <col min="9997" max="9997" width="15.5546875" style="107" customWidth="1"/>
    <col min="9998" max="9998" width="9.109375" style="107"/>
    <col min="9999" max="9999" width="14.109375" style="107" customWidth="1"/>
    <col min="10000" max="10240" width="9.109375" style="107"/>
    <col min="10241" max="10241" width="3.5546875" style="107" customWidth="1"/>
    <col min="10242" max="10242" width="7.109375" style="107" customWidth="1"/>
    <col min="10243" max="10243" width="9.109375" style="107" customWidth="1"/>
    <col min="10244" max="10244" width="12.6640625" style="107" customWidth="1"/>
    <col min="10245" max="10245" width="3.5546875" style="107" customWidth="1"/>
    <col min="10246" max="10246" width="24.88671875" style="107" customWidth="1"/>
    <col min="10247" max="10247" width="14.44140625" style="107" customWidth="1"/>
    <col min="10248" max="10248" width="3.5546875" style="107" customWidth="1"/>
    <col min="10249" max="10249" width="14.44140625" style="107" customWidth="1"/>
    <col min="10250" max="10250" width="3.5546875" style="107" customWidth="1"/>
    <col min="10251" max="10251" width="14.44140625" style="107" customWidth="1"/>
    <col min="10252" max="10252" width="3.5546875" style="107" customWidth="1"/>
    <col min="10253" max="10253" width="15.5546875" style="107" customWidth="1"/>
    <col min="10254" max="10254" width="9.109375" style="107"/>
    <col min="10255" max="10255" width="14.109375" style="107" customWidth="1"/>
    <col min="10256" max="10496" width="9.109375" style="107"/>
    <col min="10497" max="10497" width="3.5546875" style="107" customWidth="1"/>
    <col min="10498" max="10498" width="7.109375" style="107" customWidth="1"/>
    <col min="10499" max="10499" width="9.109375" style="107" customWidth="1"/>
    <col min="10500" max="10500" width="12.6640625" style="107" customWidth="1"/>
    <col min="10501" max="10501" width="3.5546875" style="107" customWidth="1"/>
    <col min="10502" max="10502" width="24.88671875" style="107" customWidth="1"/>
    <col min="10503" max="10503" width="14.44140625" style="107" customWidth="1"/>
    <col min="10504" max="10504" width="3.5546875" style="107" customWidth="1"/>
    <col min="10505" max="10505" width="14.44140625" style="107" customWidth="1"/>
    <col min="10506" max="10506" width="3.5546875" style="107" customWidth="1"/>
    <col min="10507" max="10507" width="14.44140625" style="107" customWidth="1"/>
    <col min="10508" max="10508" width="3.5546875" style="107" customWidth="1"/>
    <col min="10509" max="10509" width="15.5546875" style="107" customWidth="1"/>
    <col min="10510" max="10510" width="9.109375" style="107"/>
    <col min="10511" max="10511" width="14.109375" style="107" customWidth="1"/>
    <col min="10512" max="10752" width="9.109375" style="107"/>
    <col min="10753" max="10753" width="3.5546875" style="107" customWidth="1"/>
    <col min="10754" max="10754" width="7.109375" style="107" customWidth="1"/>
    <col min="10755" max="10755" width="9.109375" style="107" customWidth="1"/>
    <col min="10756" max="10756" width="12.6640625" style="107" customWidth="1"/>
    <col min="10757" max="10757" width="3.5546875" style="107" customWidth="1"/>
    <col min="10758" max="10758" width="24.88671875" style="107" customWidth="1"/>
    <col min="10759" max="10759" width="14.44140625" style="107" customWidth="1"/>
    <col min="10760" max="10760" width="3.5546875" style="107" customWidth="1"/>
    <col min="10761" max="10761" width="14.44140625" style="107" customWidth="1"/>
    <col min="10762" max="10762" width="3.5546875" style="107" customWidth="1"/>
    <col min="10763" max="10763" width="14.44140625" style="107" customWidth="1"/>
    <col min="10764" max="10764" width="3.5546875" style="107" customWidth="1"/>
    <col min="10765" max="10765" width="15.5546875" style="107" customWidth="1"/>
    <col min="10766" max="10766" width="9.109375" style="107"/>
    <col min="10767" max="10767" width="14.109375" style="107" customWidth="1"/>
    <col min="10768" max="11008" width="9.109375" style="107"/>
    <col min="11009" max="11009" width="3.5546875" style="107" customWidth="1"/>
    <col min="11010" max="11010" width="7.109375" style="107" customWidth="1"/>
    <col min="11011" max="11011" width="9.109375" style="107" customWidth="1"/>
    <col min="11012" max="11012" width="12.6640625" style="107" customWidth="1"/>
    <col min="11013" max="11013" width="3.5546875" style="107" customWidth="1"/>
    <col min="11014" max="11014" width="24.88671875" style="107" customWidth="1"/>
    <col min="11015" max="11015" width="14.44140625" style="107" customWidth="1"/>
    <col min="11016" max="11016" width="3.5546875" style="107" customWidth="1"/>
    <col min="11017" max="11017" width="14.44140625" style="107" customWidth="1"/>
    <col min="11018" max="11018" width="3.5546875" style="107" customWidth="1"/>
    <col min="11019" max="11019" width="14.44140625" style="107" customWidth="1"/>
    <col min="11020" max="11020" width="3.5546875" style="107" customWidth="1"/>
    <col min="11021" max="11021" width="15.5546875" style="107" customWidth="1"/>
    <col min="11022" max="11022" width="9.109375" style="107"/>
    <col min="11023" max="11023" width="14.109375" style="107" customWidth="1"/>
    <col min="11024" max="11264" width="9.109375" style="107"/>
    <col min="11265" max="11265" width="3.5546875" style="107" customWidth="1"/>
    <col min="11266" max="11266" width="7.109375" style="107" customWidth="1"/>
    <col min="11267" max="11267" width="9.109375" style="107" customWidth="1"/>
    <col min="11268" max="11268" width="12.6640625" style="107" customWidth="1"/>
    <col min="11269" max="11269" width="3.5546875" style="107" customWidth="1"/>
    <col min="11270" max="11270" width="24.88671875" style="107" customWidth="1"/>
    <col min="11271" max="11271" width="14.44140625" style="107" customWidth="1"/>
    <col min="11272" max="11272" width="3.5546875" style="107" customWidth="1"/>
    <col min="11273" max="11273" width="14.44140625" style="107" customWidth="1"/>
    <col min="11274" max="11274" width="3.5546875" style="107" customWidth="1"/>
    <col min="11275" max="11275" width="14.44140625" style="107" customWidth="1"/>
    <col min="11276" max="11276" width="3.5546875" style="107" customWidth="1"/>
    <col min="11277" max="11277" width="15.5546875" style="107" customWidth="1"/>
    <col min="11278" max="11278" width="9.109375" style="107"/>
    <col min="11279" max="11279" width="14.109375" style="107" customWidth="1"/>
    <col min="11280" max="11520" width="9.109375" style="107"/>
    <col min="11521" max="11521" width="3.5546875" style="107" customWidth="1"/>
    <col min="11522" max="11522" width="7.109375" style="107" customWidth="1"/>
    <col min="11523" max="11523" width="9.109375" style="107" customWidth="1"/>
    <col min="11524" max="11524" width="12.6640625" style="107" customWidth="1"/>
    <col min="11525" max="11525" width="3.5546875" style="107" customWidth="1"/>
    <col min="11526" max="11526" width="24.88671875" style="107" customWidth="1"/>
    <col min="11527" max="11527" width="14.44140625" style="107" customWidth="1"/>
    <col min="11528" max="11528" width="3.5546875" style="107" customWidth="1"/>
    <col min="11529" max="11529" width="14.44140625" style="107" customWidth="1"/>
    <col min="11530" max="11530" width="3.5546875" style="107" customWidth="1"/>
    <col min="11531" max="11531" width="14.44140625" style="107" customWidth="1"/>
    <col min="11532" max="11532" width="3.5546875" style="107" customWidth="1"/>
    <col min="11533" max="11533" width="15.5546875" style="107" customWidth="1"/>
    <col min="11534" max="11534" width="9.109375" style="107"/>
    <col min="11535" max="11535" width="14.109375" style="107" customWidth="1"/>
    <col min="11536" max="11776" width="9.109375" style="107"/>
    <col min="11777" max="11777" width="3.5546875" style="107" customWidth="1"/>
    <col min="11778" max="11778" width="7.109375" style="107" customWidth="1"/>
    <col min="11779" max="11779" width="9.109375" style="107" customWidth="1"/>
    <col min="11780" max="11780" width="12.6640625" style="107" customWidth="1"/>
    <col min="11781" max="11781" width="3.5546875" style="107" customWidth="1"/>
    <col min="11782" max="11782" width="24.88671875" style="107" customWidth="1"/>
    <col min="11783" max="11783" width="14.44140625" style="107" customWidth="1"/>
    <col min="11784" max="11784" width="3.5546875" style="107" customWidth="1"/>
    <col min="11785" max="11785" width="14.44140625" style="107" customWidth="1"/>
    <col min="11786" max="11786" width="3.5546875" style="107" customWidth="1"/>
    <col min="11787" max="11787" width="14.44140625" style="107" customWidth="1"/>
    <col min="11788" max="11788" width="3.5546875" style="107" customWidth="1"/>
    <col min="11789" max="11789" width="15.5546875" style="107" customWidth="1"/>
    <col min="11790" max="11790" width="9.109375" style="107"/>
    <col min="11791" max="11791" width="14.109375" style="107" customWidth="1"/>
    <col min="11792" max="12032" width="9.109375" style="107"/>
    <col min="12033" max="12033" width="3.5546875" style="107" customWidth="1"/>
    <col min="12034" max="12034" width="7.109375" style="107" customWidth="1"/>
    <col min="12035" max="12035" width="9.109375" style="107" customWidth="1"/>
    <col min="12036" max="12036" width="12.6640625" style="107" customWidth="1"/>
    <col min="12037" max="12037" width="3.5546875" style="107" customWidth="1"/>
    <col min="12038" max="12038" width="24.88671875" style="107" customWidth="1"/>
    <col min="12039" max="12039" width="14.44140625" style="107" customWidth="1"/>
    <col min="12040" max="12040" width="3.5546875" style="107" customWidth="1"/>
    <col min="12041" max="12041" width="14.44140625" style="107" customWidth="1"/>
    <col min="12042" max="12042" width="3.5546875" style="107" customWidth="1"/>
    <col min="12043" max="12043" width="14.44140625" style="107" customWidth="1"/>
    <col min="12044" max="12044" width="3.5546875" style="107" customWidth="1"/>
    <col min="12045" max="12045" width="15.5546875" style="107" customWidth="1"/>
    <col min="12046" max="12046" width="9.109375" style="107"/>
    <col min="12047" max="12047" width="14.109375" style="107" customWidth="1"/>
    <col min="12048" max="12288" width="9.109375" style="107"/>
    <col min="12289" max="12289" width="3.5546875" style="107" customWidth="1"/>
    <col min="12290" max="12290" width="7.109375" style="107" customWidth="1"/>
    <col min="12291" max="12291" width="9.109375" style="107" customWidth="1"/>
    <col min="12292" max="12292" width="12.6640625" style="107" customWidth="1"/>
    <col min="12293" max="12293" width="3.5546875" style="107" customWidth="1"/>
    <col min="12294" max="12294" width="24.88671875" style="107" customWidth="1"/>
    <col min="12295" max="12295" width="14.44140625" style="107" customWidth="1"/>
    <col min="12296" max="12296" width="3.5546875" style="107" customWidth="1"/>
    <col min="12297" max="12297" width="14.44140625" style="107" customWidth="1"/>
    <col min="12298" max="12298" width="3.5546875" style="107" customWidth="1"/>
    <col min="12299" max="12299" width="14.44140625" style="107" customWidth="1"/>
    <col min="12300" max="12300" width="3.5546875" style="107" customWidth="1"/>
    <col min="12301" max="12301" width="15.5546875" style="107" customWidth="1"/>
    <col min="12302" max="12302" width="9.109375" style="107"/>
    <col min="12303" max="12303" width="14.109375" style="107" customWidth="1"/>
    <col min="12304" max="12544" width="9.109375" style="107"/>
    <col min="12545" max="12545" width="3.5546875" style="107" customWidth="1"/>
    <col min="12546" max="12546" width="7.109375" style="107" customWidth="1"/>
    <col min="12547" max="12547" width="9.109375" style="107" customWidth="1"/>
    <col min="12548" max="12548" width="12.6640625" style="107" customWidth="1"/>
    <col min="12549" max="12549" width="3.5546875" style="107" customWidth="1"/>
    <col min="12550" max="12550" width="24.88671875" style="107" customWidth="1"/>
    <col min="12551" max="12551" width="14.44140625" style="107" customWidth="1"/>
    <col min="12552" max="12552" width="3.5546875" style="107" customWidth="1"/>
    <col min="12553" max="12553" width="14.44140625" style="107" customWidth="1"/>
    <col min="12554" max="12554" width="3.5546875" style="107" customWidth="1"/>
    <col min="12555" max="12555" width="14.44140625" style="107" customWidth="1"/>
    <col min="12556" max="12556" width="3.5546875" style="107" customWidth="1"/>
    <col min="12557" max="12557" width="15.5546875" style="107" customWidth="1"/>
    <col min="12558" max="12558" width="9.109375" style="107"/>
    <col min="12559" max="12559" width="14.109375" style="107" customWidth="1"/>
    <col min="12560" max="12800" width="9.109375" style="107"/>
    <col min="12801" max="12801" width="3.5546875" style="107" customWidth="1"/>
    <col min="12802" max="12802" width="7.109375" style="107" customWidth="1"/>
    <col min="12803" max="12803" width="9.109375" style="107" customWidth="1"/>
    <col min="12804" max="12804" width="12.6640625" style="107" customWidth="1"/>
    <col min="12805" max="12805" width="3.5546875" style="107" customWidth="1"/>
    <col min="12806" max="12806" width="24.88671875" style="107" customWidth="1"/>
    <col min="12807" max="12807" width="14.44140625" style="107" customWidth="1"/>
    <col min="12808" max="12808" width="3.5546875" style="107" customWidth="1"/>
    <col min="12809" max="12809" width="14.44140625" style="107" customWidth="1"/>
    <col min="12810" max="12810" width="3.5546875" style="107" customWidth="1"/>
    <col min="12811" max="12811" width="14.44140625" style="107" customWidth="1"/>
    <col min="12812" max="12812" width="3.5546875" style="107" customWidth="1"/>
    <col min="12813" max="12813" width="15.5546875" style="107" customWidth="1"/>
    <col min="12814" max="12814" width="9.109375" style="107"/>
    <col min="12815" max="12815" width="14.109375" style="107" customWidth="1"/>
    <col min="12816" max="13056" width="9.109375" style="107"/>
    <col min="13057" max="13057" width="3.5546875" style="107" customWidth="1"/>
    <col min="13058" max="13058" width="7.109375" style="107" customWidth="1"/>
    <col min="13059" max="13059" width="9.109375" style="107" customWidth="1"/>
    <col min="13060" max="13060" width="12.6640625" style="107" customWidth="1"/>
    <col min="13061" max="13061" width="3.5546875" style="107" customWidth="1"/>
    <col min="13062" max="13062" width="24.88671875" style="107" customWidth="1"/>
    <col min="13063" max="13063" width="14.44140625" style="107" customWidth="1"/>
    <col min="13064" max="13064" width="3.5546875" style="107" customWidth="1"/>
    <col min="13065" max="13065" width="14.44140625" style="107" customWidth="1"/>
    <col min="13066" max="13066" width="3.5546875" style="107" customWidth="1"/>
    <col min="13067" max="13067" width="14.44140625" style="107" customWidth="1"/>
    <col min="13068" max="13068" width="3.5546875" style="107" customWidth="1"/>
    <col min="13069" max="13069" width="15.5546875" style="107" customWidth="1"/>
    <col min="13070" max="13070" width="9.109375" style="107"/>
    <col min="13071" max="13071" width="14.109375" style="107" customWidth="1"/>
    <col min="13072" max="13312" width="9.109375" style="107"/>
    <col min="13313" max="13313" width="3.5546875" style="107" customWidth="1"/>
    <col min="13314" max="13314" width="7.109375" style="107" customWidth="1"/>
    <col min="13315" max="13315" width="9.109375" style="107" customWidth="1"/>
    <col min="13316" max="13316" width="12.6640625" style="107" customWidth="1"/>
    <col min="13317" max="13317" width="3.5546875" style="107" customWidth="1"/>
    <col min="13318" max="13318" width="24.88671875" style="107" customWidth="1"/>
    <col min="13319" max="13319" width="14.44140625" style="107" customWidth="1"/>
    <col min="13320" max="13320" width="3.5546875" style="107" customWidth="1"/>
    <col min="13321" max="13321" width="14.44140625" style="107" customWidth="1"/>
    <col min="13322" max="13322" width="3.5546875" style="107" customWidth="1"/>
    <col min="13323" max="13323" width="14.44140625" style="107" customWidth="1"/>
    <col min="13324" max="13324" width="3.5546875" style="107" customWidth="1"/>
    <col min="13325" max="13325" width="15.5546875" style="107" customWidth="1"/>
    <col min="13326" max="13326" width="9.109375" style="107"/>
    <col min="13327" max="13327" width="14.109375" style="107" customWidth="1"/>
    <col min="13328" max="13568" width="9.109375" style="107"/>
    <col min="13569" max="13569" width="3.5546875" style="107" customWidth="1"/>
    <col min="13570" max="13570" width="7.109375" style="107" customWidth="1"/>
    <col min="13571" max="13571" width="9.109375" style="107" customWidth="1"/>
    <col min="13572" max="13572" width="12.6640625" style="107" customWidth="1"/>
    <col min="13573" max="13573" width="3.5546875" style="107" customWidth="1"/>
    <col min="13574" max="13574" width="24.88671875" style="107" customWidth="1"/>
    <col min="13575" max="13575" width="14.44140625" style="107" customWidth="1"/>
    <col min="13576" max="13576" width="3.5546875" style="107" customWidth="1"/>
    <col min="13577" max="13577" width="14.44140625" style="107" customWidth="1"/>
    <col min="13578" max="13578" width="3.5546875" style="107" customWidth="1"/>
    <col min="13579" max="13579" width="14.44140625" style="107" customWidth="1"/>
    <col min="13580" max="13580" width="3.5546875" style="107" customWidth="1"/>
    <col min="13581" max="13581" width="15.5546875" style="107" customWidth="1"/>
    <col min="13582" max="13582" width="9.109375" style="107"/>
    <col min="13583" max="13583" width="14.109375" style="107" customWidth="1"/>
    <col min="13584" max="13824" width="9.109375" style="107"/>
    <col min="13825" max="13825" width="3.5546875" style="107" customWidth="1"/>
    <col min="13826" max="13826" width="7.109375" style="107" customWidth="1"/>
    <col min="13827" max="13827" width="9.109375" style="107" customWidth="1"/>
    <col min="13828" max="13828" width="12.6640625" style="107" customWidth="1"/>
    <col min="13829" max="13829" width="3.5546875" style="107" customWidth="1"/>
    <col min="13830" max="13830" width="24.88671875" style="107" customWidth="1"/>
    <col min="13831" max="13831" width="14.44140625" style="107" customWidth="1"/>
    <col min="13832" max="13832" width="3.5546875" style="107" customWidth="1"/>
    <col min="13833" max="13833" width="14.44140625" style="107" customWidth="1"/>
    <col min="13834" max="13834" width="3.5546875" style="107" customWidth="1"/>
    <col min="13835" max="13835" width="14.44140625" style="107" customWidth="1"/>
    <col min="13836" max="13836" width="3.5546875" style="107" customWidth="1"/>
    <col min="13837" max="13837" width="15.5546875" style="107" customWidth="1"/>
    <col min="13838" max="13838" width="9.109375" style="107"/>
    <col min="13839" max="13839" width="14.109375" style="107" customWidth="1"/>
    <col min="13840" max="14080" width="9.109375" style="107"/>
    <col min="14081" max="14081" width="3.5546875" style="107" customWidth="1"/>
    <col min="14082" max="14082" width="7.109375" style="107" customWidth="1"/>
    <col min="14083" max="14083" width="9.109375" style="107" customWidth="1"/>
    <col min="14084" max="14084" width="12.6640625" style="107" customWidth="1"/>
    <col min="14085" max="14085" width="3.5546875" style="107" customWidth="1"/>
    <col min="14086" max="14086" width="24.88671875" style="107" customWidth="1"/>
    <col min="14087" max="14087" width="14.44140625" style="107" customWidth="1"/>
    <col min="14088" max="14088" width="3.5546875" style="107" customWidth="1"/>
    <col min="14089" max="14089" width="14.44140625" style="107" customWidth="1"/>
    <col min="14090" max="14090" width="3.5546875" style="107" customWidth="1"/>
    <col min="14091" max="14091" width="14.44140625" style="107" customWidth="1"/>
    <col min="14092" max="14092" width="3.5546875" style="107" customWidth="1"/>
    <col min="14093" max="14093" width="15.5546875" style="107" customWidth="1"/>
    <col min="14094" max="14094" width="9.109375" style="107"/>
    <col min="14095" max="14095" width="14.109375" style="107" customWidth="1"/>
    <col min="14096" max="14336" width="9.109375" style="107"/>
    <col min="14337" max="14337" width="3.5546875" style="107" customWidth="1"/>
    <col min="14338" max="14338" width="7.109375" style="107" customWidth="1"/>
    <col min="14339" max="14339" width="9.109375" style="107" customWidth="1"/>
    <col min="14340" max="14340" width="12.6640625" style="107" customWidth="1"/>
    <col min="14341" max="14341" width="3.5546875" style="107" customWidth="1"/>
    <col min="14342" max="14342" width="24.88671875" style="107" customWidth="1"/>
    <col min="14343" max="14343" width="14.44140625" style="107" customWidth="1"/>
    <col min="14344" max="14344" width="3.5546875" style="107" customWidth="1"/>
    <col min="14345" max="14345" width="14.44140625" style="107" customWidth="1"/>
    <col min="14346" max="14346" width="3.5546875" style="107" customWidth="1"/>
    <col min="14347" max="14347" width="14.44140625" style="107" customWidth="1"/>
    <col min="14348" max="14348" width="3.5546875" style="107" customWidth="1"/>
    <col min="14349" max="14349" width="15.5546875" style="107" customWidth="1"/>
    <col min="14350" max="14350" width="9.109375" style="107"/>
    <col min="14351" max="14351" width="14.109375" style="107" customWidth="1"/>
    <col min="14352" max="14592" width="9.109375" style="107"/>
    <col min="14593" max="14593" width="3.5546875" style="107" customWidth="1"/>
    <col min="14594" max="14594" width="7.109375" style="107" customWidth="1"/>
    <col min="14595" max="14595" width="9.109375" style="107" customWidth="1"/>
    <col min="14596" max="14596" width="12.6640625" style="107" customWidth="1"/>
    <col min="14597" max="14597" width="3.5546875" style="107" customWidth="1"/>
    <col min="14598" max="14598" width="24.88671875" style="107" customWidth="1"/>
    <col min="14599" max="14599" width="14.44140625" style="107" customWidth="1"/>
    <col min="14600" max="14600" width="3.5546875" style="107" customWidth="1"/>
    <col min="14601" max="14601" width="14.44140625" style="107" customWidth="1"/>
    <col min="14602" max="14602" width="3.5546875" style="107" customWidth="1"/>
    <col min="14603" max="14603" width="14.44140625" style="107" customWidth="1"/>
    <col min="14604" max="14604" width="3.5546875" style="107" customWidth="1"/>
    <col min="14605" max="14605" width="15.5546875" style="107" customWidth="1"/>
    <col min="14606" max="14606" width="9.109375" style="107"/>
    <col min="14607" max="14607" width="14.109375" style="107" customWidth="1"/>
    <col min="14608" max="14848" width="9.109375" style="107"/>
    <col min="14849" max="14849" width="3.5546875" style="107" customWidth="1"/>
    <col min="14850" max="14850" width="7.109375" style="107" customWidth="1"/>
    <col min="14851" max="14851" width="9.109375" style="107" customWidth="1"/>
    <col min="14852" max="14852" width="12.6640625" style="107" customWidth="1"/>
    <col min="14853" max="14853" width="3.5546875" style="107" customWidth="1"/>
    <col min="14854" max="14854" width="24.88671875" style="107" customWidth="1"/>
    <col min="14855" max="14855" width="14.44140625" style="107" customWidth="1"/>
    <col min="14856" max="14856" width="3.5546875" style="107" customWidth="1"/>
    <col min="14857" max="14857" width="14.44140625" style="107" customWidth="1"/>
    <col min="14858" max="14858" width="3.5546875" style="107" customWidth="1"/>
    <col min="14859" max="14859" width="14.44140625" style="107" customWidth="1"/>
    <col min="14860" max="14860" width="3.5546875" style="107" customWidth="1"/>
    <col min="14861" max="14861" width="15.5546875" style="107" customWidth="1"/>
    <col min="14862" max="14862" width="9.109375" style="107"/>
    <col min="14863" max="14863" width="14.109375" style="107" customWidth="1"/>
    <col min="14864" max="15104" width="9.109375" style="107"/>
    <col min="15105" max="15105" width="3.5546875" style="107" customWidth="1"/>
    <col min="15106" max="15106" width="7.109375" style="107" customWidth="1"/>
    <col min="15107" max="15107" width="9.109375" style="107" customWidth="1"/>
    <col min="15108" max="15108" width="12.6640625" style="107" customWidth="1"/>
    <col min="15109" max="15109" width="3.5546875" style="107" customWidth="1"/>
    <col min="15110" max="15110" width="24.88671875" style="107" customWidth="1"/>
    <col min="15111" max="15111" width="14.44140625" style="107" customWidth="1"/>
    <col min="15112" max="15112" width="3.5546875" style="107" customWidth="1"/>
    <col min="15113" max="15113" width="14.44140625" style="107" customWidth="1"/>
    <col min="15114" max="15114" width="3.5546875" style="107" customWidth="1"/>
    <col min="15115" max="15115" width="14.44140625" style="107" customWidth="1"/>
    <col min="15116" max="15116" width="3.5546875" style="107" customWidth="1"/>
    <col min="15117" max="15117" width="15.5546875" style="107" customWidth="1"/>
    <col min="15118" max="15118" width="9.109375" style="107"/>
    <col min="15119" max="15119" width="14.109375" style="107" customWidth="1"/>
    <col min="15120" max="15360" width="9.109375" style="107"/>
    <col min="15361" max="15361" width="3.5546875" style="107" customWidth="1"/>
    <col min="15362" max="15362" width="7.109375" style="107" customWidth="1"/>
    <col min="15363" max="15363" width="9.109375" style="107" customWidth="1"/>
    <col min="15364" max="15364" width="12.6640625" style="107" customWidth="1"/>
    <col min="15365" max="15365" width="3.5546875" style="107" customWidth="1"/>
    <col min="15366" max="15366" width="24.88671875" style="107" customWidth="1"/>
    <col min="15367" max="15367" width="14.44140625" style="107" customWidth="1"/>
    <col min="15368" max="15368" width="3.5546875" style="107" customWidth="1"/>
    <col min="15369" max="15369" width="14.44140625" style="107" customWidth="1"/>
    <col min="15370" max="15370" width="3.5546875" style="107" customWidth="1"/>
    <col min="15371" max="15371" width="14.44140625" style="107" customWidth="1"/>
    <col min="15372" max="15372" width="3.5546875" style="107" customWidth="1"/>
    <col min="15373" max="15373" width="15.5546875" style="107" customWidth="1"/>
    <col min="15374" max="15374" width="9.109375" style="107"/>
    <col min="15375" max="15375" width="14.109375" style="107" customWidth="1"/>
    <col min="15376" max="15616" width="9.109375" style="107"/>
    <col min="15617" max="15617" width="3.5546875" style="107" customWidth="1"/>
    <col min="15618" max="15618" width="7.109375" style="107" customWidth="1"/>
    <col min="15619" max="15619" width="9.109375" style="107" customWidth="1"/>
    <col min="15620" max="15620" width="12.6640625" style="107" customWidth="1"/>
    <col min="15621" max="15621" width="3.5546875" style="107" customWidth="1"/>
    <col min="15622" max="15622" width="24.88671875" style="107" customWidth="1"/>
    <col min="15623" max="15623" width="14.44140625" style="107" customWidth="1"/>
    <col min="15624" max="15624" width="3.5546875" style="107" customWidth="1"/>
    <col min="15625" max="15625" width="14.44140625" style="107" customWidth="1"/>
    <col min="15626" max="15626" width="3.5546875" style="107" customWidth="1"/>
    <col min="15627" max="15627" width="14.44140625" style="107" customWidth="1"/>
    <col min="15628" max="15628" width="3.5546875" style="107" customWidth="1"/>
    <col min="15629" max="15629" width="15.5546875" style="107" customWidth="1"/>
    <col min="15630" max="15630" width="9.109375" style="107"/>
    <col min="15631" max="15631" width="14.109375" style="107" customWidth="1"/>
    <col min="15632" max="15872" width="9.109375" style="107"/>
    <col min="15873" max="15873" width="3.5546875" style="107" customWidth="1"/>
    <col min="15874" max="15874" width="7.109375" style="107" customWidth="1"/>
    <col min="15875" max="15875" width="9.109375" style="107" customWidth="1"/>
    <col min="15876" max="15876" width="12.6640625" style="107" customWidth="1"/>
    <col min="15877" max="15877" width="3.5546875" style="107" customWidth="1"/>
    <col min="15878" max="15878" width="24.88671875" style="107" customWidth="1"/>
    <col min="15879" max="15879" width="14.44140625" style="107" customWidth="1"/>
    <col min="15880" max="15880" width="3.5546875" style="107" customWidth="1"/>
    <col min="15881" max="15881" width="14.44140625" style="107" customWidth="1"/>
    <col min="15882" max="15882" width="3.5546875" style="107" customWidth="1"/>
    <col min="15883" max="15883" width="14.44140625" style="107" customWidth="1"/>
    <col min="15884" max="15884" width="3.5546875" style="107" customWidth="1"/>
    <col min="15885" max="15885" width="15.5546875" style="107" customWidth="1"/>
    <col min="15886" max="15886" width="9.109375" style="107"/>
    <col min="15887" max="15887" width="14.109375" style="107" customWidth="1"/>
    <col min="15888" max="16128" width="9.109375" style="107"/>
    <col min="16129" max="16129" width="3.5546875" style="107" customWidth="1"/>
    <col min="16130" max="16130" width="7.109375" style="107" customWidth="1"/>
    <col min="16131" max="16131" width="9.109375" style="107" customWidth="1"/>
    <col min="16132" max="16132" width="12.6640625" style="107" customWidth="1"/>
    <col min="16133" max="16133" width="3.5546875" style="107" customWidth="1"/>
    <col min="16134" max="16134" width="24.88671875" style="107" customWidth="1"/>
    <col min="16135" max="16135" width="14.44140625" style="107" customWidth="1"/>
    <col min="16136" max="16136" width="3.5546875" style="107" customWidth="1"/>
    <col min="16137" max="16137" width="14.44140625" style="107" customWidth="1"/>
    <col min="16138" max="16138" width="3.5546875" style="107" customWidth="1"/>
    <col min="16139" max="16139" width="14.44140625" style="107" customWidth="1"/>
    <col min="16140" max="16140" width="3.5546875" style="107" customWidth="1"/>
    <col min="16141" max="16141" width="15.5546875" style="107" customWidth="1"/>
    <col min="16142" max="16142" width="9.109375" style="107"/>
    <col min="16143" max="16143" width="14.109375" style="107" customWidth="1"/>
    <col min="16144" max="16384" width="9.109375" style="107"/>
  </cols>
  <sheetData>
    <row r="1" spans="1:15" ht="23.4" customHeight="1" x14ac:dyDescent="0.3">
      <c r="A1" s="38" t="s">
        <v>123</v>
      </c>
      <c r="B1" s="141"/>
      <c r="C1" s="141"/>
      <c r="D1" s="141"/>
      <c r="E1" s="141"/>
      <c r="F1" s="141"/>
      <c r="M1" s="39"/>
    </row>
    <row r="2" spans="1:15" s="97" customFormat="1" ht="7.5" customHeight="1" thickBot="1" x14ac:dyDescent="0.3">
      <c r="A2" s="142"/>
      <c r="B2" s="143"/>
      <c r="C2" s="143"/>
      <c r="D2" s="143"/>
      <c r="E2" s="143"/>
      <c r="F2" s="143"/>
      <c r="G2" s="144"/>
      <c r="H2" s="144"/>
      <c r="I2" s="144"/>
      <c r="J2" s="144"/>
      <c r="K2" s="144"/>
      <c r="L2" s="144"/>
      <c r="M2" s="144"/>
    </row>
    <row r="3" spans="1:15" ht="8.1" customHeight="1" x14ac:dyDescent="0.3">
      <c r="A3" s="40"/>
      <c r="B3" s="145"/>
      <c r="C3" s="145"/>
      <c r="D3" s="145"/>
      <c r="E3" s="145"/>
      <c r="F3" s="145"/>
      <c r="G3" s="145"/>
      <c r="M3" s="39"/>
    </row>
    <row r="4" spans="1:15" ht="14.25" customHeight="1" x14ac:dyDescent="0.3">
      <c r="A4" s="393" t="s">
        <v>53</v>
      </c>
      <c r="B4" s="393"/>
      <c r="C4" s="393"/>
      <c r="D4" s="396"/>
      <c r="E4" s="396"/>
      <c r="F4" s="396"/>
      <c r="G4" s="396"/>
      <c r="H4" s="396"/>
      <c r="I4" s="396"/>
      <c r="J4" s="392" t="s">
        <v>143</v>
      </c>
      <c r="K4" s="392"/>
      <c r="L4" s="392"/>
      <c r="M4" s="372">
        <v>0</v>
      </c>
      <c r="O4" s="107" t="s">
        <v>280</v>
      </c>
    </row>
    <row r="5" spans="1:15" ht="14.25" customHeight="1" x14ac:dyDescent="0.3">
      <c r="A5" s="395" t="s">
        <v>54</v>
      </c>
      <c r="B5" s="395"/>
      <c r="C5" s="395"/>
      <c r="D5" s="397"/>
      <c r="E5" s="397"/>
      <c r="F5" s="397"/>
      <c r="G5" s="397"/>
      <c r="H5" s="397"/>
      <c r="I5" s="397"/>
      <c r="J5" s="392" t="s">
        <v>279</v>
      </c>
      <c r="K5" s="392"/>
      <c r="L5" s="392"/>
      <c r="M5" s="373"/>
    </row>
    <row r="6" spans="1:15" ht="14.25" customHeight="1" x14ac:dyDescent="0.3">
      <c r="A6" s="395" t="s">
        <v>56</v>
      </c>
      <c r="B6" s="395"/>
      <c r="C6" s="395"/>
      <c r="D6" s="394"/>
      <c r="E6" s="394"/>
      <c r="F6" s="394"/>
      <c r="G6" s="394"/>
      <c r="H6" s="394"/>
      <c r="I6" s="394"/>
      <c r="J6" s="392" t="s">
        <v>278</v>
      </c>
      <c r="K6" s="392"/>
      <c r="L6" s="392"/>
      <c r="M6" s="373"/>
    </row>
    <row r="7" spans="1:15" ht="14.25" customHeight="1" x14ac:dyDescent="0.3">
      <c r="A7" s="393" t="s">
        <v>55</v>
      </c>
      <c r="B7" s="393"/>
      <c r="C7" s="393"/>
      <c r="D7" s="394"/>
      <c r="E7" s="394"/>
      <c r="F7" s="394"/>
      <c r="G7" s="394"/>
      <c r="H7" s="394"/>
      <c r="I7" s="394"/>
      <c r="J7" s="41"/>
    </row>
    <row r="8" spans="1:15" ht="8.1" customHeight="1" x14ac:dyDescent="0.3"/>
    <row r="9" spans="1:15" ht="15" customHeight="1" x14ac:dyDescent="0.3">
      <c r="A9" s="42" t="s">
        <v>31</v>
      </c>
      <c r="B9" s="43" t="s">
        <v>57</v>
      </c>
      <c r="C9" s="43"/>
      <c r="D9" s="43"/>
      <c r="E9" s="43"/>
      <c r="F9" s="43"/>
      <c r="G9" s="43"/>
      <c r="H9" s="43"/>
      <c r="I9" s="43"/>
      <c r="J9" s="43"/>
      <c r="K9" s="43"/>
      <c r="L9" s="43"/>
      <c r="M9" s="43"/>
    </row>
    <row r="10" spans="1:15" ht="20.100000000000001" customHeight="1" x14ac:dyDescent="0.3">
      <c r="A10" s="101" t="s">
        <v>9</v>
      </c>
      <c r="B10" s="108" t="s">
        <v>58</v>
      </c>
      <c r="C10" s="98"/>
      <c r="D10" s="98"/>
      <c r="E10" s="98"/>
      <c r="F10" s="98"/>
      <c r="G10" s="99"/>
      <c r="H10" s="99"/>
      <c r="J10" s="98"/>
      <c r="K10" s="112"/>
      <c r="L10" s="98"/>
      <c r="M10" s="101" t="s">
        <v>59</v>
      </c>
      <c r="O10" s="148" t="s">
        <v>281</v>
      </c>
    </row>
    <row r="11" spans="1:15" ht="20.100000000000001" customHeight="1" x14ac:dyDescent="0.3">
      <c r="A11" s="101"/>
      <c r="B11" s="98" t="s">
        <v>254</v>
      </c>
      <c r="C11" s="98"/>
      <c r="D11" s="98"/>
      <c r="E11" s="98"/>
      <c r="F11" s="98"/>
      <c r="G11" s="99"/>
      <c r="H11" s="99"/>
      <c r="I11" s="147"/>
      <c r="J11" s="129"/>
      <c r="K11" s="102">
        <v>0.1</v>
      </c>
      <c r="L11" s="100" t="s">
        <v>5</v>
      </c>
      <c r="M11" s="103">
        <f>SUM(K11*M16)</f>
        <v>0</v>
      </c>
      <c r="O11" s="146" t="s">
        <v>174</v>
      </c>
    </row>
    <row r="12" spans="1:15" ht="20.100000000000001" customHeight="1" x14ac:dyDescent="0.3">
      <c r="A12" s="101"/>
      <c r="B12" s="98" t="s">
        <v>208</v>
      </c>
      <c r="C12" s="98"/>
      <c r="D12" s="98"/>
      <c r="E12" s="98"/>
      <c r="F12" s="98"/>
      <c r="G12" s="99"/>
      <c r="H12" s="99"/>
      <c r="I12" s="147"/>
      <c r="J12" s="129"/>
      <c r="K12" s="102">
        <v>0.1</v>
      </c>
      <c r="L12" s="100" t="s">
        <v>5</v>
      </c>
      <c r="M12" s="103">
        <f>SUM(K12*M16)</f>
        <v>0</v>
      </c>
      <c r="O12" s="149" t="s">
        <v>171</v>
      </c>
    </row>
    <row r="13" spans="1:15" ht="20.100000000000001" customHeight="1" x14ac:dyDescent="0.3">
      <c r="A13" s="101"/>
      <c r="B13" s="98" t="s">
        <v>209</v>
      </c>
      <c r="C13" s="98"/>
      <c r="D13" s="98"/>
      <c r="E13" s="98"/>
      <c r="F13" s="98"/>
      <c r="G13" s="99"/>
      <c r="H13" s="99"/>
      <c r="I13" s="147"/>
      <c r="J13" s="129"/>
      <c r="K13" s="102">
        <v>0.4</v>
      </c>
      <c r="L13" s="100" t="s">
        <v>5</v>
      </c>
      <c r="M13" s="103">
        <f>SUM(K13*M16)</f>
        <v>0</v>
      </c>
      <c r="O13" s="150" t="s">
        <v>172</v>
      </c>
    </row>
    <row r="14" spans="1:15" ht="20.100000000000001" customHeight="1" x14ac:dyDescent="0.3">
      <c r="A14" s="101"/>
      <c r="B14" s="98" t="s">
        <v>210</v>
      </c>
      <c r="C14" s="98"/>
      <c r="D14" s="98"/>
      <c r="E14" s="98"/>
      <c r="G14" s="99"/>
      <c r="H14" s="99"/>
      <c r="I14" s="147"/>
      <c r="J14" s="129"/>
      <c r="K14" s="102">
        <v>0.25</v>
      </c>
      <c r="L14" s="100" t="s">
        <v>5</v>
      </c>
      <c r="M14" s="103">
        <f>SUM(K14*M16)</f>
        <v>0</v>
      </c>
    </row>
    <row r="15" spans="1:15" ht="20.100000000000001" customHeight="1" x14ac:dyDescent="0.3">
      <c r="A15" s="101"/>
      <c r="B15" s="98" t="s">
        <v>107</v>
      </c>
      <c r="C15" s="98"/>
      <c r="D15" s="98"/>
      <c r="E15" s="98"/>
      <c r="F15" s="98"/>
      <c r="G15" s="99"/>
      <c r="H15" s="99"/>
      <c r="I15" s="147"/>
      <c r="J15" s="129"/>
      <c r="K15" s="102">
        <v>0.15</v>
      </c>
      <c r="L15" s="100" t="s">
        <v>5</v>
      </c>
      <c r="M15" s="103">
        <f>M16-SUM(M11:M14)</f>
        <v>0</v>
      </c>
    </row>
    <row r="16" spans="1:15" ht="14.25" customHeight="1" x14ac:dyDescent="0.3">
      <c r="A16" s="101"/>
      <c r="B16" s="400" t="s">
        <v>60</v>
      </c>
      <c r="C16" s="400"/>
      <c r="D16" s="400"/>
      <c r="E16" s="400"/>
      <c r="F16" s="400"/>
      <c r="G16" s="400"/>
      <c r="H16" s="44"/>
      <c r="I16" s="44"/>
      <c r="J16" s="44"/>
      <c r="K16" s="45" t="s">
        <v>61</v>
      </c>
      <c r="L16" s="46" t="s">
        <v>5</v>
      </c>
      <c r="M16" s="47"/>
      <c r="O16" s="264"/>
    </row>
    <row r="17" spans="1:15" ht="7.5" customHeight="1" x14ac:dyDescent="0.3">
      <c r="A17" s="101"/>
      <c r="B17" s="108"/>
      <c r="C17" s="109"/>
      <c r="D17" s="98"/>
      <c r="E17" s="98"/>
      <c r="F17" s="98"/>
      <c r="G17" s="98"/>
      <c r="H17" s="98"/>
      <c r="I17" s="98"/>
      <c r="J17" s="98"/>
      <c r="K17" s="98"/>
      <c r="L17" s="98"/>
      <c r="M17" s="98"/>
    </row>
    <row r="18" spans="1:15" ht="20.25" customHeight="1" x14ac:dyDescent="0.3">
      <c r="A18" s="101" t="s">
        <v>10</v>
      </c>
      <c r="B18" s="108" t="s">
        <v>121</v>
      </c>
      <c r="C18" s="98"/>
      <c r="D18" s="98"/>
      <c r="E18" s="98"/>
      <c r="F18" s="98"/>
      <c r="G18" s="99"/>
      <c r="H18" s="99"/>
      <c r="J18" s="98"/>
      <c r="K18" s="112"/>
      <c r="L18" s="98"/>
      <c r="M18" s="101" t="s">
        <v>62</v>
      </c>
    </row>
    <row r="19" spans="1:15" ht="20.100000000000001" customHeight="1" x14ac:dyDescent="0.3">
      <c r="A19" s="101"/>
      <c r="B19" s="98" t="s">
        <v>254</v>
      </c>
      <c r="C19" s="98"/>
      <c r="D19" s="98"/>
      <c r="E19" s="98"/>
      <c r="F19" s="98"/>
      <c r="G19" s="99"/>
      <c r="H19" s="99"/>
      <c r="I19" s="147"/>
      <c r="J19" s="98"/>
      <c r="K19" s="102">
        <v>0.1</v>
      </c>
      <c r="L19" s="100" t="s">
        <v>5</v>
      </c>
      <c r="M19" s="103">
        <f>SUM(K19*M24)</f>
        <v>0</v>
      </c>
    </row>
    <row r="20" spans="1:15" ht="20.100000000000001" customHeight="1" x14ac:dyDescent="0.3">
      <c r="A20" s="101"/>
      <c r="B20" s="98" t="s">
        <v>208</v>
      </c>
      <c r="C20" s="98"/>
      <c r="D20" s="98"/>
      <c r="E20" s="98"/>
      <c r="F20" s="98"/>
      <c r="G20" s="99"/>
      <c r="H20" s="99"/>
      <c r="I20" s="147"/>
      <c r="J20" s="98"/>
      <c r="K20" s="102">
        <v>0.1</v>
      </c>
      <c r="L20" s="100" t="s">
        <v>5</v>
      </c>
      <c r="M20" s="103">
        <f>SUM(K20*M24)</f>
        <v>0</v>
      </c>
    </row>
    <row r="21" spans="1:15" ht="20.100000000000001" customHeight="1" x14ac:dyDescent="0.3">
      <c r="A21" s="101"/>
      <c r="B21" s="98" t="s">
        <v>209</v>
      </c>
      <c r="C21" s="98"/>
      <c r="D21" s="98"/>
      <c r="E21" s="98"/>
      <c r="F21" s="98"/>
      <c r="G21" s="99"/>
      <c r="H21" s="99"/>
      <c r="I21" s="147"/>
      <c r="J21" s="98"/>
      <c r="K21" s="102">
        <v>0.4</v>
      </c>
      <c r="L21" s="100" t="s">
        <v>5</v>
      </c>
      <c r="M21" s="103">
        <f>SUM(K21*M24)</f>
        <v>0</v>
      </c>
    </row>
    <row r="22" spans="1:15" ht="20.100000000000001" customHeight="1" x14ac:dyDescent="0.3">
      <c r="A22" s="101"/>
      <c r="B22" s="98" t="s">
        <v>210</v>
      </c>
      <c r="C22" s="98"/>
      <c r="D22" s="98"/>
      <c r="E22" s="98"/>
      <c r="F22" s="98"/>
      <c r="G22" s="99"/>
      <c r="H22" s="99"/>
      <c r="I22" s="147"/>
      <c r="J22" s="98"/>
      <c r="K22" s="102">
        <v>0.25</v>
      </c>
      <c r="L22" s="100" t="s">
        <v>5</v>
      </c>
      <c r="M22" s="103">
        <f>SUM(K22*M24)</f>
        <v>0</v>
      </c>
    </row>
    <row r="23" spans="1:15" ht="20.100000000000001" customHeight="1" x14ac:dyDescent="0.3">
      <c r="A23" s="101"/>
      <c r="B23" s="98" t="s">
        <v>107</v>
      </c>
      <c r="C23" s="98"/>
      <c r="D23" s="98"/>
      <c r="E23" s="98"/>
      <c r="G23" s="99"/>
      <c r="H23" s="99"/>
      <c r="I23" s="147"/>
      <c r="J23" s="98"/>
      <c r="K23" s="102">
        <v>0.15</v>
      </c>
      <c r="L23" s="100" t="s">
        <v>5</v>
      </c>
      <c r="M23" s="103">
        <f>M24-SUM(M19:M22)</f>
        <v>0</v>
      </c>
    </row>
    <row r="24" spans="1:15" ht="14.25" customHeight="1" x14ac:dyDescent="0.3">
      <c r="A24" s="101"/>
      <c r="B24" s="276" t="s">
        <v>63</v>
      </c>
      <c r="C24" s="276"/>
      <c r="D24" s="276"/>
      <c r="E24" s="276"/>
      <c r="F24" s="276"/>
      <c r="G24" s="276"/>
      <c r="H24" s="44"/>
      <c r="I24" s="44"/>
      <c r="J24" s="44"/>
      <c r="K24" s="45" t="s">
        <v>61</v>
      </c>
      <c r="L24" s="46" t="s">
        <v>5</v>
      </c>
      <c r="M24" s="104">
        <f>'Ex C AOR PreCon'!G38</f>
        <v>0</v>
      </c>
      <c r="O24" s="264"/>
    </row>
    <row r="25" spans="1:15" ht="7.5" customHeight="1" x14ac:dyDescent="0.3">
      <c r="A25" s="101"/>
      <c r="B25" s="108"/>
      <c r="C25" s="109"/>
      <c r="D25" s="98"/>
      <c r="E25" s="98"/>
      <c r="F25" s="98"/>
      <c r="G25" s="98"/>
      <c r="H25" s="98"/>
      <c r="I25" s="98"/>
      <c r="J25" s="98"/>
      <c r="K25" s="98"/>
      <c r="L25" s="98"/>
      <c r="M25" s="98"/>
    </row>
    <row r="26" spans="1:15" ht="20.100000000000001" customHeight="1" x14ac:dyDescent="0.3">
      <c r="A26" s="101" t="s">
        <v>11</v>
      </c>
      <c r="B26" s="108" t="s">
        <v>253</v>
      </c>
      <c r="C26" s="109"/>
      <c r="D26" s="98"/>
      <c r="E26" s="98"/>
      <c r="F26" s="98"/>
      <c r="G26" s="98"/>
      <c r="H26" s="98"/>
      <c r="I26" s="98"/>
      <c r="J26" s="98"/>
      <c r="K26" s="101" t="s">
        <v>64</v>
      </c>
      <c r="L26" s="48" t="s">
        <v>5</v>
      </c>
      <c r="M26" s="104">
        <f>SUM('Ex D.1 Personnel Costs'!M34)</f>
        <v>0</v>
      </c>
    </row>
    <row r="27" spans="1:15" ht="7.5" customHeight="1" x14ac:dyDescent="0.3">
      <c r="A27" s="100"/>
      <c r="B27" s="98"/>
      <c r="C27" s="98"/>
      <c r="D27" s="98"/>
      <c r="E27" s="98"/>
      <c r="F27" s="98"/>
      <c r="G27" s="100"/>
      <c r="H27" s="100"/>
      <c r="I27" s="49"/>
      <c r="J27" s="98"/>
      <c r="K27" s="101"/>
      <c r="L27" s="48"/>
      <c r="M27" s="50"/>
    </row>
    <row r="28" spans="1:15" ht="20.100000000000001" customHeight="1" x14ac:dyDescent="0.3">
      <c r="A28" s="101" t="s">
        <v>12</v>
      </c>
      <c r="B28" s="108" t="s">
        <v>122</v>
      </c>
      <c r="C28" s="98"/>
      <c r="D28" s="98"/>
      <c r="E28" s="98"/>
      <c r="F28" s="98"/>
      <c r="G28" s="51"/>
      <c r="H28" s="51"/>
      <c r="I28" s="49"/>
      <c r="J28" s="98"/>
      <c r="K28" s="101" t="s">
        <v>65</v>
      </c>
      <c r="L28" s="48" t="s">
        <v>5</v>
      </c>
      <c r="M28" s="104">
        <f>SUM('Ex E PreCon Reimb'!D23)</f>
        <v>0</v>
      </c>
    </row>
    <row r="29" spans="1:15" ht="7.5" customHeight="1" x14ac:dyDescent="0.3">
      <c r="A29" s="98"/>
      <c r="B29" s="98"/>
      <c r="C29" s="98"/>
      <c r="D29" s="98"/>
      <c r="E29" s="98"/>
      <c r="F29" s="98"/>
      <c r="G29" s="98"/>
      <c r="H29" s="98"/>
      <c r="I29" s="98"/>
      <c r="J29" s="98"/>
      <c r="K29" s="98"/>
      <c r="L29" s="98"/>
      <c r="M29" s="98"/>
    </row>
    <row r="30" spans="1:15" ht="20.100000000000001" customHeight="1" thickBot="1" x14ac:dyDescent="0.35">
      <c r="A30" s="52" t="s">
        <v>66</v>
      </c>
      <c r="B30" s="53"/>
      <c r="C30" s="53"/>
      <c r="D30" s="53"/>
      <c r="E30" s="53"/>
      <c r="F30" s="53"/>
      <c r="G30" s="54" t="s">
        <v>67</v>
      </c>
      <c r="H30" s="55" t="s">
        <v>25</v>
      </c>
      <c r="I30" s="54" t="s">
        <v>64</v>
      </c>
      <c r="J30" s="56" t="s">
        <v>25</v>
      </c>
      <c r="K30" s="54" t="s">
        <v>68</v>
      </c>
      <c r="L30" s="56" t="s">
        <v>5</v>
      </c>
      <c r="M30" s="101" t="s">
        <v>69</v>
      </c>
    </row>
    <row r="31" spans="1:15" s="57" customFormat="1" ht="15.75" customHeight="1" thickTop="1" thickBot="1" x14ac:dyDescent="0.3">
      <c r="A31" s="100"/>
      <c r="F31" s="58"/>
      <c r="G31" s="119">
        <f>M16+M24</f>
        <v>0</v>
      </c>
      <c r="H31" s="59"/>
      <c r="I31" s="119">
        <f>M26</f>
        <v>0</v>
      </c>
      <c r="J31" s="100"/>
      <c r="K31" s="119">
        <f>M28</f>
        <v>0</v>
      </c>
      <c r="L31" s="100"/>
      <c r="M31" s="106">
        <f>G31+I31+K31</f>
        <v>0</v>
      </c>
    </row>
    <row r="32" spans="1:15" ht="7.5" customHeight="1" thickTop="1" x14ac:dyDescent="0.3">
      <c r="A32" s="100"/>
      <c r="F32" s="98"/>
      <c r="G32" s="98"/>
      <c r="H32" s="98"/>
      <c r="I32" s="98"/>
      <c r="J32" s="98"/>
      <c r="K32" s="98"/>
      <c r="L32" s="98"/>
    </row>
    <row r="33" spans="1:16" ht="15" customHeight="1" x14ac:dyDescent="0.3">
      <c r="A33" s="42" t="s">
        <v>32</v>
      </c>
      <c r="B33" s="399" t="s">
        <v>70</v>
      </c>
      <c r="C33" s="399"/>
      <c r="D33" s="399"/>
      <c r="E33" s="399"/>
      <c r="F33" s="399"/>
      <c r="G33" s="399"/>
      <c r="H33" s="399"/>
      <c r="I33" s="399"/>
      <c r="J33" s="399"/>
      <c r="K33" s="399"/>
      <c r="L33" s="399"/>
      <c r="M33" s="399"/>
    </row>
    <row r="34" spans="1:16" ht="15" customHeight="1" x14ac:dyDescent="0.3">
      <c r="A34" s="101" t="s">
        <v>9</v>
      </c>
      <c r="B34" s="108" t="s">
        <v>252</v>
      </c>
      <c r="C34" s="108"/>
      <c r="D34" s="98"/>
      <c r="E34" s="98"/>
      <c r="F34" s="98"/>
      <c r="G34" s="98"/>
      <c r="H34" s="98"/>
      <c r="I34" s="268" t="e">
        <f>M34/M4</f>
        <v>#DIV/0!</v>
      </c>
      <c r="J34" s="98"/>
      <c r="K34" s="111" t="s">
        <v>71</v>
      </c>
      <c r="L34" s="48" t="s">
        <v>5</v>
      </c>
      <c r="M34" s="104">
        <f>'Ex D.2 Personnel Costs'!DJ44</f>
        <v>0</v>
      </c>
    </row>
    <row r="35" spans="1:16" ht="15" customHeight="1" x14ac:dyDescent="0.3">
      <c r="A35" s="100"/>
      <c r="B35" s="160"/>
      <c r="C35" s="160"/>
      <c r="D35" s="160"/>
      <c r="E35" s="160"/>
      <c r="F35" s="160"/>
      <c r="G35" s="60"/>
      <c r="H35" s="60"/>
      <c r="I35" s="111"/>
      <c r="J35" s="48"/>
      <c r="K35" s="133" t="s">
        <v>307</v>
      </c>
    </row>
    <row r="36" spans="1:16" ht="15" customHeight="1" x14ac:dyDescent="0.3">
      <c r="A36" s="101" t="s">
        <v>10</v>
      </c>
      <c r="B36" s="108" t="s">
        <v>258</v>
      </c>
      <c r="C36" s="160"/>
      <c r="D36" s="160"/>
      <c r="E36" s="160"/>
      <c r="F36" s="160"/>
      <c r="G36" s="62"/>
      <c r="H36" s="62"/>
      <c r="I36" s="265" t="e">
        <f>IF(M4="","",K36/M4)</f>
        <v>#DIV/0!</v>
      </c>
      <c r="J36" s="48"/>
      <c r="K36" s="390">
        <f>'Ex F General Cond'!D30</f>
        <v>0</v>
      </c>
      <c r="M36" s="104">
        <f>SUM('Ex F General Cond'!D30+'Ex F General Cond'!E30)</f>
        <v>0</v>
      </c>
    </row>
    <row r="37" spans="1:16" ht="7.5" customHeight="1" x14ac:dyDescent="0.3">
      <c r="A37" s="101"/>
      <c r="B37" s="108"/>
      <c r="C37" s="160"/>
      <c r="D37" s="160"/>
      <c r="E37" s="160"/>
      <c r="F37" s="160"/>
      <c r="G37" s="62"/>
      <c r="H37" s="62"/>
      <c r="I37" s="61"/>
      <c r="J37" s="160"/>
      <c r="K37" s="137"/>
      <c r="L37" s="138"/>
      <c r="M37" s="50"/>
    </row>
    <row r="38" spans="1:16" ht="15" customHeight="1" thickBot="1" x14ac:dyDescent="0.35">
      <c r="A38" s="101" t="s">
        <v>11</v>
      </c>
      <c r="B38" s="132" t="s">
        <v>147</v>
      </c>
      <c r="C38" s="160"/>
      <c r="D38" s="160"/>
      <c r="E38" s="160"/>
      <c r="F38" s="160"/>
      <c r="I38" s="63" t="s">
        <v>73</v>
      </c>
      <c r="J38" s="60" t="s">
        <v>7</v>
      </c>
      <c r="K38" s="133" t="s">
        <v>146</v>
      </c>
      <c r="L38" s="64" t="s">
        <v>5</v>
      </c>
      <c r="M38" s="111" t="s">
        <v>72</v>
      </c>
      <c r="N38" s="98"/>
      <c r="O38" s="151"/>
    </row>
    <row r="39" spans="1:16" ht="15" customHeight="1" thickBot="1" x14ac:dyDescent="0.35">
      <c r="A39" s="160"/>
      <c r="B39" s="131"/>
      <c r="C39" s="131"/>
      <c r="D39" s="131"/>
      <c r="E39" s="131"/>
      <c r="F39" s="131"/>
      <c r="I39" s="65"/>
      <c r="J39" s="160"/>
      <c r="K39" s="270">
        <f>IF(M4="","",(M65+M34+M36))</f>
        <v>0</v>
      </c>
      <c r="L39" s="160"/>
      <c r="M39" s="105">
        <f>IF(M4="","",I39*K39)</f>
        <v>0</v>
      </c>
      <c r="N39" s="98"/>
      <c r="O39" s="271"/>
    </row>
    <row r="40" spans="1:16" ht="7.5" customHeight="1" x14ac:dyDescent="0.3">
      <c r="A40" s="160"/>
      <c r="B40" s="275"/>
      <c r="C40" s="275"/>
      <c r="D40" s="275"/>
      <c r="E40" s="275"/>
      <c r="F40" s="275"/>
      <c r="G40" s="66"/>
      <c r="H40" s="160"/>
      <c r="I40" s="67"/>
      <c r="J40" s="160"/>
      <c r="K40" s="68"/>
      <c r="N40" s="98"/>
      <c r="O40" s="98"/>
    </row>
    <row r="41" spans="1:16" ht="15" customHeight="1" thickBot="1" x14ac:dyDescent="0.35">
      <c r="A41" s="101" t="s">
        <v>12</v>
      </c>
      <c r="B41" s="114" t="s">
        <v>148</v>
      </c>
      <c r="C41" s="160"/>
      <c r="D41" s="160"/>
      <c r="E41" s="160"/>
      <c r="F41" s="160"/>
      <c r="G41" s="160"/>
      <c r="H41" s="160"/>
      <c r="I41" s="69" t="s">
        <v>75</v>
      </c>
      <c r="J41" s="60" t="s">
        <v>7</v>
      </c>
      <c r="K41" s="112" t="s">
        <v>149</v>
      </c>
      <c r="L41" s="64" t="s">
        <v>5</v>
      </c>
      <c r="M41" s="111" t="s">
        <v>74</v>
      </c>
      <c r="N41" s="98"/>
      <c r="O41" s="98"/>
    </row>
    <row r="42" spans="1:16" ht="15" customHeight="1" thickBot="1" x14ac:dyDescent="0.35">
      <c r="A42" s="160"/>
      <c r="B42" s="398" t="s">
        <v>130</v>
      </c>
      <c r="C42" s="398"/>
      <c r="D42" s="398"/>
      <c r="E42" s="398"/>
      <c r="F42" s="398"/>
      <c r="G42" s="398"/>
      <c r="H42" s="160"/>
      <c r="I42" s="65"/>
      <c r="J42" s="160"/>
      <c r="K42" s="134">
        <f>IF(M4="","",(M65+M36+M34+M39))</f>
        <v>0</v>
      </c>
      <c r="L42" s="160"/>
      <c r="M42" s="105">
        <f>IF(M4="","",(I42*K42))</f>
        <v>0</v>
      </c>
      <c r="N42" s="98"/>
      <c r="O42" s="151"/>
    </row>
    <row r="43" spans="1:16" ht="7.5" customHeight="1" x14ac:dyDescent="0.3">
      <c r="A43" s="100"/>
      <c r="B43" s="160"/>
      <c r="C43" s="160"/>
      <c r="D43" s="160"/>
      <c r="E43" s="160"/>
      <c r="F43" s="160"/>
      <c r="G43" s="60"/>
      <c r="H43" s="60"/>
      <c r="I43" s="61"/>
      <c r="J43" s="160"/>
      <c r="K43" s="111"/>
      <c r="L43" s="48"/>
      <c r="M43" s="50"/>
      <c r="N43" s="98"/>
      <c r="O43" s="98"/>
    </row>
    <row r="44" spans="1:16" ht="15" customHeight="1" thickBot="1" x14ac:dyDescent="0.35">
      <c r="A44" s="101" t="s">
        <v>259</v>
      </c>
      <c r="B44" s="108" t="s">
        <v>150</v>
      </c>
      <c r="C44" s="160"/>
      <c r="D44" s="160"/>
      <c r="E44" s="160"/>
      <c r="F44" s="160"/>
      <c r="G44" s="160"/>
      <c r="H44" s="160"/>
      <c r="I44" s="69" t="s">
        <v>77</v>
      </c>
      <c r="J44" s="60" t="s">
        <v>7</v>
      </c>
      <c r="K44" s="112" t="s">
        <v>151</v>
      </c>
      <c r="L44" s="64" t="s">
        <v>5</v>
      </c>
      <c r="M44" s="111" t="s">
        <v>76</v>
      </c>
      <c r="N44" s="98"/>
      <c r="O44" s="151"/>
    </row>
    <row r="45" spans="1:16" ht="15" customHeight="1" thickBot="1" x14ac:dyDescent="0.35">
      <c r="A45" s="160"/>
      <c r="B45" s="398" t="s">
        <v>134</v>
      </c>
      <c r="C45" s="398"/>
      <c r="D45" s="398"/>
      <c r="E45" s="398"/>
      <c r="F45" s="398"/>
      <c r="G45" s="398"/>
      <c r="H45" s="160"/>
      <c r="I45" s="65"/>
      <c r="J45" s="160"/>
      <c r="K45" s="134">
        <f>IF(M4="","",(M34+M36+M39+M65+M42))</f>
        <v>0</v>
      </c>
      <c r="L45" s="160"/>
      <c r="M45" s="105">
        <f>IF(M4="","",I45*K45)</f>
        <v>0</v>
      </c>
      <c r="O45" s="264"/>
    </row>
    <row r="46" spans="1:16" ht="7.5" customHeight="1" x14ac:dyDescent="0.3">
      <c r="A46" s="160"/>
      <c r="B46" s="160"/>
      <c r="C46" s="160"/>
      <c r="D46" s="160"/>
      <c r="E46" s="160"/>
      <c r="F46" s="160"/>
      <c r="G46" s="160"/>
      <c r="H46" s="160"/>
      <c r="I46" s="160"/>
      <c r="J46" s="160"/>
      <c r="K46" s="160"/>
      <c r="L46" s="160"/>
      <c r="M46" s="160"/>
    </row>
    <row r="47" spans="1:16" ht="15" customHeight="1" thickBot="1" x14ac:dyDescent="0.35">
      <c r="A47" s="70" t="s">
        <v>78</v>
      </c>
      <c r="B47" s="71"/>
      <c r="C47" s="71"/>
      <c r="D47" s="71"/>
      <c r="E47" s="71"/>
      <c r="F47" s="71"/>
      <c r="G47" s="72"/>
      <c r="H47" s="55"/>
      <c r="I47" s="72"/>
      <c r="J47" s="55"/>
      <c r="K47" s="72" t="s">
        <v>139</v>
      </c>
      <c r="L47" s="73" t="s">
        <v>5</v>
      </c>
      <c r="M47" s="111" t="s">
        <v>79</v>
      </c>
      <c r="O47" s="267"/>
      <c r="P47" s="267"/>
    </row>
    <row r="48" spans="1:16" ht="15.75" customHeight="1" thickTop="1" thickBot="1" x14ac:dyDescent="0.3">
      <c r="A48" s="60"/>
      <c r="B48" s="136" t="s">
        <v>140</v>
      </c>
      <c r="C48" s="74"/>
      <c r="D48" s="74"/>
      <c r="E48" s="74"/>
      <c r="F48" s="75"/>
      <c r="G48" s="75"/>
      <c r="H48" s="76"/>
      <c r="I48" s="75"/>
      <c r="J48" s="60"/>
      <c r="K48" s="75"/>
      <c r="L48" s="60"/>
      <c r="M48" s="106">
        <f>IF(M4="","$0",M34+M36+M39+M42+M45)</f>
        <v>0</v>
      </c>
    </row>
    <row r="49" spans="1:16" ht="7.5" customHeight="1" thickTop="1" x14ac:dyDescent="0.25">
      <c r="A49" s="60"/>
      <c r="B49" s="74"/>
      <c r="C49" s="74"/>
      <c r="D49" s="74"/>
      <c r="E49" s="74"/>
      <c r="F49" s="75"/>
      <c r="G49" s="77"/>
      <c r="H49" s="76"/>
      <c r="I49" s="77"/>
      <c r="J49" s="60"/>
      <c r="K49" s="77"/>
      <c r="L49" s="60"/>
      <c r="M49" s="78"/>
    </row>
    <row r="50" spans="1:16" ht="20.100000000000001" customHeight="1" x14ac:dyDescent="0.3">
      <c r="A50" s="114" t="s">
        <v>80</v>
      </c>
      <c r="B50" s="115"/>
      <c r="C50" s="115"/>
      <c r="D50" s="115"/>
      <c r="E50" s="115"/>
      <c r="G50" s="79"/>
      <c r="H50" s="80"/>
      <c r="I50" s="81"/>
      <c r="J50" s="115"/>
      <c r="K50" s="115"/>
      <c r="L50" s="115"/>
      <c r="M50" s="82"/>
      <c r="P50" s="267"/>
    </row>
    <row r="51" spans="1:16" ht="20.100000000000001" customHeight="1" thickBot="1" x14ac:dyDescent="0.35">
      <c r="A51" s="114"/>
      <c r="B51" s="108" t="s">
        <v>39</v>
      </c>
      <c r="C51" s="109"/>
      <c r="D51" s="147"/>
      <c r="E51" s="110"/>
      <c r="F51" s="147"/>
      <c r="H51" s="115"/>
      <c r="I51" s="147"/>
      <c r="J51" s="147"/>
      <c r="K51" s="112" t="s">
        <v>128</v>
      </c>
      <c r="L51" s="160"/>
      <c r="M51" s="111" t="s">
        <v>129</v>
      </c>
    </row>
    <row r="52" spans="1:16" ht="20.100000000000001" customHeight="1" thickBot="1" x14ac:dyDescent="0.35">
      <c r="A52" s="114"/>
      <c r="B52" s="275" t="s">
        <v>131</v>
      </c>
      <c r="C52" s="147"/>
      <c r="D52" s="147"/>
      <c r="E52" s="116"/>
      <c r="F52" s="147"/>
      <c r="H52" s="115"/>
      <c r="I52" s="147"/>
      <c r="J52" s="147"/>
      <c r="K52" s="117"/>
      <c r="L52" s="113"/>
      <c r="M52" s="118"/>
    </row>
    <row r="53" spans="1:16" ht="7.5" customHeight="1" x14ac:dyDescent="0.3">
      <c r="A53" s="114"/>
      <c r="B53" s="275"/>
      <c r="C53" s="147"/>
      <c r="D53" s="147"/>
      <c r="E53" s="116"/>
      <c r="F53" s="147"/>
      <c r="H53" s="115"/>
      <c r="I53" s="147"/>
      <c r="J53" s="147"/>
      <c r="K53" s="152"/>
      <c r="L53" s="80"/>
      <c r="M53" s="153"/>
    </row>
    <row r="54" spans="1:16" ht="15.75" customHeight="1" x14ac:dyDescent="0.3">
      <c r="A54" s="101"/>
      <c r="B54" s="114" t="s">
        <v>137</v>
      </c>
      <c r="C54" s="160"/>
      <c r="D54" s="160"/>
      <c r="E54" s="160"/>
      <c r="F54" s="160"/>
      <c r="G54" s="62"/>
      <c r="H54" s="62"/>
      <c r="I54" s="61"/>
      <c r="J54" s="160"/>
      <c r="K54" s="137"/>
      <c r="L54" s="138"/>
      <c r="M54" s="83" t="s">
        <v>256</v>
      </c>
    </row>
    <row r="55" spans="1:16" ht="7.5" customHeight="1" x14ac:dyDescent="0.3">
      <c r="A55" s="101"/>
      <c r="B55" s="108"/>
      <c r="C55" s="160"/>
      <c r="D55" s="160"/>
      <c r="E55" s="160"/>
      <c r="F55" s="160"/>
      <c r="G55" s="62"/>
      <c r="H55" s="62"/>
      <c r="I55" s="61"/>
      <c r="J55" s="160"/>
      <c r="K55" s="111"/>
      <c r="L55" s="48"/>
      <c r="M55" s="50"/>
    </row>
    <row r="56" spans="1:16" ht="7.5" customHeight="1" x14ac:dyDescent="0.3">
      <c r="A56" s="101"/>
      <c r="B56" s="108"/>
      <c r="C56" s="160"/>
      <c r="D56" s="160"/>
      <c r="E56" s="160"/>
      <c r="F56" s="160"/>
      <c r="G56" s="62"/>
      <c r="H56" s="62"/>
      <c r="I56" s="61"/>
      <c r="J56" s="160"/>
      <c r="K56" s="111"/>
      <c r="L56" s="48"/>
      <c r="M56" s="50"/>
    </row>
    <row r="57" spans="1:16" ht="19.5" customHeight="1" x14ac:dyDescent="0.3">
      <c r="A57" s="114"/>
      <c r="B57" s="108" t="s">
        <v>176</v>
      </c>
      <c r="C57" s="109"/>
      <c r="E57" s="110"/>
      <c r="H57" s="115"/>
      <c r="I57" s="112"/>
      <c r="K57" s="112"/>
      <c r="L57" s="160"/>
      <c r="M57" s="112" t="s">
        <v>255</v>
      </c>
    </row>
    <row r="58" spans="1:16" ht="14.85" customHeight="1" x14ac:dyDescent="0.3">
      <c r="A58" s="114"/>
      <c r="C58" s="275" t="s">
        <v>82</v>
      </c>
      <c r="E58" s="116"/>
      <c r="H58" s="115"/>
      <c r="I58" s="112"/>
      <c r="K58" s="112"/>
      <c r="L58" s="113"/>
      <c r="M58" s="83"/>
    </row>
    <row r="59" spans="1:16" ht="9.9" customHeight="1" x14ac:dyDescent="0.3">
      <c r="A59" s="84"/>
      <c r="B59" s="84"/>
      <c r="C59" s="84"/>
      <c r="D59" s="84"/>
      <c r="E59" s="84"/>
      <c r="F59" s="160"/>
      <c r="G59" s="160"/>
      <c r="H59" s="160"/>
      <c r="I59" s="160"/>
      <c r="J59" s="160"/>
      <c r="K59" s="160"/>
      <c r="L59" s="160"/>
      <c r="M59" s="84"/>
    </row>
    <row r="60" spans="1:16" ht="15" customHeight="1" x14ac:dyDescent="0.3">
      <c r="A60" s="43" t="s">
        <v>145</v>
      </c>
      <c r="B60" s="85"/>
      <c r="C60" s="85"/>
      <c r="D60" s="85"/>
      <c r="E60" s="85"/>
      <c r="F60" s="85"/>
      <c r="G60" s="85"/>
      <c r="H60" s="85"/>
      <c r="I60" s="85"/>
      <c r="J60" s="85"/>
      <c r="K60" s="85"/>
      <c r="L60" s="85"/>
      <c r="M60" s="85"/>
    </row>
    <row r="61" spans="1:16" ht="20.100000000000001" customHeight="1" thickBot="1" x14ac:dyDescent="0.35">
      <c r="A61" s="71"/>
      <c r="B61" s="53"/>
      <c r="C61" s="71"/>
      <c r="D61" s="73"/>
      <c r="E61" s="73"/>
      <c r="F61" s="70"/>
      <c r="G61" s="86"/>
      <c r="H61" s="87"/>
      <c r="I61" s="88" t="s">
        <v>83</v>
      </c>
      <c r="J61" s="73" t="s">
        <v>25</v>
      </c>
      <c r="K61" s="72" t="s">
        <v>81</v>
      </c>
      <c r="L61" s="73" t="s">
        <v>5</v>
      </c>
      <c r="M61" s="89" t="s">
        <v>84</v>
      </c>
    </row>
    <row r="62" spans="1:16" ht="20.100000000000001" customHeight="1" thickTop="1" thickBot="1" x14ac:dyDescent="0.3">
      <c r="A62" s="84"/>
      <c r="B62" s="90" t="s">
        <v>85</v>
      </c>
      <c r="C62" s="91"/>
      <c r="D62" s="92"/>
      <c r="E62" s="92"/>
      <c r="F62" s="92"/>
      <c r="G62" s="93"/>
      <c r="H62" s="93"/>
      <c r="I62" s="119">
        <f>M31</f>
        <v>0</v>
      </c>
      <c r="J62" s="94"/>
      <c r="K62" s="119">
        <f>M48</f>
        <v>0</v>
      </c>
      <c r="L62" s="64" t="s">
        <v>5</v>
      </c>
      <c r="M62" s="120">
        <f>IF(M4="","",I62+K62)</f>
        <v>0</v>
      </c>
    </row>
    <row r="63" spans="1:16" ht="8.1" customHeight="1" thickTop="1" thickBot="1" x14ac:dyDescent="0.25">
      <c r="A63" s="95"/>
      <c r="B63" s="71"/>
      <c r="C63" s="71"/>
      <c r="D63" s="71"/>
      <c r="E63" s="71"/>
      <c r="F63" s="71"/>
      <c r="G63" s="71"/>
      <c r="H63" s="71"/>
      <c r="I63" s="71"/>
      <c r="J63" s="71"/>
      <c r="K63" s="71"/>
      <c r="L63" s="71"/>
      <c r="M63" s="96"/>
    </row>
    <row r="64" spans="1:16" ht="7.5" customHeight="1" x14ac:dyDescent="0.3"/>
    <row r="65" spans="2:17" ht="21" customHeight="1" x14ac:dyDescent="0.3">
      <c r="G65" s="160"/>
      <c r="H65" s="160"/>
      <c r="I65" s="160"/>
      <c r="J65" s="160"/>
      <c r="K65" s="162" t="s">
        <v>260</v>
      </c>
      <c r="L65" s="160"/>
      <c r="M65" s="163">
        <f>IF(M4="","",M4*((1/(1+(I39*(1+I42+I45+(I42*I45)))+(I42*(1+I45))+I45))))-(M34+M36)</f>
        <v>0</v>
      </c>
      <c r="P65" s="266"/>
      <c r="Q65" s="267"/>
    </row>
    <row r="66" spans="2:17" ht="7.5" customHeight="1" x14ac:dyDescent="0.3">
      <c r="G66" s="160"/>
      <c r="H66" s="160"/>
      <c r="I66" s="160"/>
      <c r="J66" s="160"/>
      <c r="K66" s="162"/>
      <c r="L66" s="160"/>
      <c r="M66" s="164"/>
    </row>
    <row r="67" spans="2:17" ht="21" customHeight="1" x14ac:dyDescent="0.3">
      <c r="G67" s="162"/>
      <c r="H67" s="160"/>
      <c r="I67" s="160"/>
      <c r="J67" s="160"/>
      <c r="K67" s="161" t="s">
        <v>144</v>
      </c>
      <c r="L67" s="160"/>
      <c r="M67" s="163">
        <f>IF(M4="","",M62+M65-M36+K36)</f>
        <v>0</v>
      </c>
    </row>
    <row r="68" spans="2:17" ht="3.75" customHeight="1" x14ac:dyDescent="0.3"/>
    <row r="69" spans="2:17" ht="3.75" customHeight="1" x14ac:dyDescent="0.3"/>
    <row r="70" spans="2:17" ht="38.25" customHeight="1" x14ac:dyDescent="0.3">
      <c r="B70" s="165" t="s">
        <v>152</v>
      </c>
      <c r="C70" s="401" t="s">
        <v>138</v>
      </c>
      <c r="D70" s="401"/>
      <c r="E70" s="401"/>
      <c r="F70" s="401"/>
      <c r="G70" s="401"/>
      <c r="H70" s="401"/>
      <c r="I70" s="401"/>
      <c r="J70" s="401"/>
      <c r="K70" s="401"/>
      <c r="L70" s="401"/>
      <c r="M70" s="401"/>
    </row>
  </sheetData>
  <sheetProtection algorithmName="SHA-512" hashValue="F8RQwptlZY3+g5GaFGhwciqMqLcQ9u475aJvXgFEare3yAuCDWJmFPkw2q/rsRQmhtROxyzVRUnjv8D8FUsxCg==" saltValue="BtarBZRQ10+stwQW8msVoQ==" spinCount="100000" sheet="1" objects="1" scenarios="1"/>
  <protectedRanges>
    <protectedRange algorithmName="SHA-512" hashValue="UBrDll7B3f0NeKYkVR/sdCKWiqoFebGVlSt8It784PyfIMnxwsrVjS1Vp3lxvwci0fIL6Ss6weFY4VKrutN1ww==" saltValue="pg+fquMc49soYqoU2VP64w==" spinCount="100000" sqref="D4:I5" name="Name and Number"/>
    <protectedRange algorithmName="SHA-512" hashValue="iO7cl2ONEhXEsLu0O6rWLmWq35GzYyATdURWk/feFDYMHrUPAzGqobSiZKkqXW7u2zzv5+vZCbQmbTlQMh21PA==" saltValue="VzVVBPoSf7rnhqdPLqWbqw==" spinCount="100000" sqref="M4:M6" name="PM Editable Range"/>
  </protectedRanges>
  <customSheetViews>
    <customSheetView guid="{CF5C7540-D66F-4A9E-AEE8-AAA829D1EAE3}" scale="90" fitToPage="1">
      <selection activeCell="J4" sqref="J4:L4"/>
      <pageMargins left="0.25" right="0.25" top="0.75" bottom="0.75" header="0.3" footer="0.3"/>
      <printOptions horizontalCentered="1" verticalCentered="1"/>
      <pageSetup scale="75" orientation="portrait" r:id="rId1"/>
    </customSheetView>
  </customSheetViews>
  <mergeCells count="16">
    <mergeCell ref="B42:G42"/>
    <mergeCell ref="B45:G45"/>
    <mergeCell ref="B33:M33"/>
    <mergeCell ref="B16:G16"/>
    <mergeCell ref="C70:M70"/>
    <mergeCell ref="J5:L5"/>
    <mergeCell ref="J6:L6"/>
    <mergeCell ref="J4:L4"/>
    <mergeCell ref="A7:C7"/>
    <mergeCell ref="D7:I7"/>
    <mergeCell ref="A4:C4"/>
    <mergeCell ref="A5:C5"/>
    <mergeCell ref="A6:C6"/>
    <mergeCell ref="D4:I4"/>
    <mergeCell ref="D5:I5"/>
    <mergeCell ref="D6:I6"/>
  </mergeCells>
  <printOptions horizontalCentered="1" verticalCentered="1"/>
  <pageMargins left="0.25" right="0.25" top="0.25" bottom="0.25" header="0" footer="0.15"/>
  <pageSetup scale="74" orientation="portrait" r:id="rId2"/>
  <headerFooter>
    <oddFooter>&amp;L115_Design_Build_Best_Value_Rating_Form V07.2016</oddFooter>
  </headerFooter>
  <ignoredErrors>
    <ignoredError sqref="M65"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showGridLines="0" zoomScaleNormal="100" workbookViewId="0">
      <selection activeCell="J9" sqref="J9"/>
    </sheetView>
  </sheetViews>
  <sheetFormatPr defaultColWidth="9.109375" defaultRowHeight="13.8" x14ac:dyDescent="0.25"/>
  <cols>
    <col min="1" max="1" width="5.33203125" style="1" customWidth="1"/>
    <col min="2" max="2" width="25.6640625" style="1" customWidth="1"/>
    <col min="3" max="3" width="5.44140625" style="1" customWidth="1"/>
    <col min="4" max="4" width="23.6640625" style="1" customWidth="1"/>
    <col min="5" max="5" width="10.6640625" style="1" customWidth="1"/>
    <col min="6" max="6" width="15.6640625" style="1" customWidth="1"/>
    <col min="7" max="7" width="3.33203125" style="1" customWidth="1"/>
    <col min="8" max="8" width="12.6640625" style="1" customWidth="1"/>
    <col min="9" max="9" width="3.33203125" style="1" customWidth="1"/>
    <col min="10" max="10" width="17.6640625" style="1" customWidth="1"/>
    <col min="11" max="11" width="6" style="1" customWidth="1"/>
    <col min="12" max="12" width="22.6640625" style="1" bestFit="1" customWidth="1"/>
    <col min="13" max="16384" width="9.109375" style="1"/>
  </cols>
  <sheetData>
    <row r="1" spans="1:13" ht="20.399999999999999" x14ac:dyDescent="0.35">
      <c r="A1" s="431" t="s">
        <v>44</v>
      </c>
      <c r="B1" s="431"/>
      <c r="C1" s="431"/>
      <c r="D1" s="431"/>
      <c r="E1" s="431"/>
      <c r="F1" s="431"/>
      <c r="H1" s="2"/>
      <c r="I1" s="2"/>
      <c r="J1" s="2"/>
    </row>
    <row r="2" spans="1:13" s="97" customFormat="1" ht="7.5" customHeight="1" thickBot="1" x14ac:dyDescent="0.35">
      <c r="A2" s="421"/>
      <c r="B2" s="421"/>
      <c r="C2" s="421"/>
      <c r="D2" s="421"/>
    </row>
    <row r="3" spans="1:13" ht="8.1" customHeight="1" x14ac:dyDescent="0.25">
      <c r="A3" s="3"/>
      <c r="B3" s="3"/>
      <c r="C3" s="3"/>
      <c r="D3" s="3"/>
      <c r="E3" s="3"/>
      <c r="F3" s="3"/>
      <c r="G3" s="3"/>
      <c r="H3" s="3"/>
      <c r="I3" s="3"/>
      <c r="J3" s="3"/>
    </row>
    <row r="4" spans="1:13" x14ac:dyDescent="0.25">
      <c r="A4" s="404" t="s">
        <v>48</v>
      </c>
      <c r="B4" s="404"/>
      <c r="C4" s="426" t="str">
        <f>IF('Pricing Proposal'!D4=""," ",'Pricing Proposal'!D4)</f>
        <v xml:space="preserve"> </v>
      </c>
      <c r="D4" s="408"/>
      <c r="E4" s="408"/>
      <c r="F4" s="404" t="s">
        <v>50</v>
      </c>
      <c r="G4" s="404"/>
      <c r="H4" s="408" t="str">
        <f>IF('Pricing Proposal'!D7="","",'Pricing Proposal'!D7)</f>
        <v/>
      </c>
      <c r="I4" s="408"/>
      <c r="J4" s="408"/>
    </row>
    <row r="5" spans="1:13" x14ac:dyDescent="0.25">
      <c r="A5" s="404" t="s">
        <v>49</v>
      </c>
      <c r="B5" s="404"/>
      <c r="C5" s="425"/>
      <c r="D5" s="425"/>
      <c r="E5" s="425"/>
      <c r="F5" s="404" t="s">
        <v>51</v>
      </c>
      <c r="G5" s="404"/>
      <c r="H5" s="425"/>
      <c r="I5" s="425"/>
      <c r="J5" s="425"/>
    </row>
    <row r="6" spans="1:13" ht="8.1" customHeight="1" x14ac:dyDescent="0.25"/>
    <row r="7" spans="1:13" ht="20.100000000000001" customHeight="1" x14ac:dyDescent="0.45">
      <c r="A7" s="4" t="s">
        <v>28</v>
      </c>
      <c r="B7" s="5" t="s">
        <v>86</v>
      </c>
      <c r="C7" s="5"/>
      <c r="D7" s="6"/>
      <c r="E7" s="6"/>
      <c r="F7" s="6"/>
      <c r="G7" s="6"/>
      <c r="H7" s="6"/>
      <c r="I7" s="6"/>
      <c r="J7" s="7"/>
      <c r="K7" s="154"/>
      <c r="L7" s="148" t="s">
        <v>173</v>
      </c>
      <c r="M7" s="154"/>
    </row>
    <row r="8" spans="1:13" ht="20.100000000000001" customHeight="1" x14ac:dyDescent="0.25">
      <c r="A8" s="422" t="s">
        <v>0</v>
      </c>
      <c r="B8" s="424"/>
      <c r="C8" s="422" t="s">
        <v>1</v>
      </c>
      <c r="D8" s="423"/>
      <c r="E8" s="423"/>
      <c r="F8" s="424"/>
      <c r="G8" s="422" t="s">
        <v>2</v>
      </c>
      <c r="H8" s="423"/>
      <c r="I8" s="424"/>
      <c r="J8" s="277" t="s">
        <v>3</v>
      </c>
      <c r="L8" s="149" t="s">
        <v>171</v>
      </c>
    </row>
    <row r="9" spans="1:13" ht="30" customHeight="1" x14ac:dyDescent="0.25">
      <c r="A9" s="130" t="s">
        <v>31</v>
      </c>
      <c r="B9" s="280" t="s">
        <v>177</v>
      </c>
      <c r="C9" s="415" t="s">
        <v>178</v>
      </c>
      <c r="D9" s="416"/>
      <c r="E9" s="416"/>
      <c r="F9" s="417"/>
      <c r="G9" s="405" t="s">
        <v>179</v>
      </c>
      <c r="H9" s="406"/>
      <c r="I9" s="407"/>
      <c r="J9" s="374"/>
      <c r="L9" s="150" t="s">
        <v>172</v>
      </c>
    </row>
    <row r="10" spans="1:13" ht="30" customHeight="1" x14ac:dyDescent="0.25">
      <c r="A10" s="130" t="s">
        <v>32</v>
      </c>
      <c r="B10" s="280" t="s">
        <v>180</v>
      </c>
      <c r="C10" s="415" t="s">
        <v>181</v>
      </c>
      <c r="D10" s="416" t="s">
        <v>181</v>
      </c>
      <c r="E10" s="416" t="s">
        <v>181</v>
      </c>
      <c r="F10" s="417" t="s">
        <v>181</v>
      </c>
      <c r="G10" s="405" t="s">
        <v>182</v>
      </c>
      <c r="H10" s="406" t="s">
        <v>182</v>
      </c>
      <c r="I10" s="407" t="s">
        <v>182</v>
      </c>
      <c r="J10" s="374"/>
    </row>
    <row r="11" spans="1:13" ht="30" customHeight="1" x14ac:dyDescent="0.25">
      <c r="A11" s="130" t="s">
        <v>33</v>
      </c>
      <c r="B11" s="280" t="s">
        <v>183</v>
      </c>
      <c r="C11" s="415" t="s">
        <v>184</v>
      </c>
      <c r="D11" s="416" t="s">
        <v>184</v>
      </c>
      <c r="E11" s="416" t="s">
        <v>184</v>
      </c>
      <c r="F11" s="417" t="s">
        <v>184</v>
      </c>
      <c r="G11" s="405" t="s">
        <v>185</v>
      </c>
      <c r="H11" s="406" t="s">
        <v>185</v>
      </c>
      <c r="I11" s="407" t="s">
        <v>185</v>
      </c>
      <c r="J11" s="374"/>
    </row>
    <row r="12" spans="1:13" ht="30" customHeight="1" x14ac:dyDescent="0.25">
      <c r="A12" s="130" t="s">
        <v>34</v>
      </c>
      <c r="B12" s="280" t="s">
        <v>186</v>
      </c>
      <c r="C12" s="415" t="s">
        <v>187</v>
      </c>
      <c r="D12" s="416" t="s">
        <v>187</v>
      </c>
      <c r="E12" s="416" t="s">
        <v>187</v>
      </c>
      <c r="F12" s="417" t="s">
        <v>187</v>
      </c>
      <c r="G12" s="405" t="s">
        <v>182</v>
      </c>
      <c r="H12" s="406" t="s">
        <v>182</v>
      </c>
      <c r="I12" s="407" t="s">
        <v>182</v>
      </c>
      <c r="J12" s="374"/>
    </row>
    <row r="13" spans="1:13" ht="30" customHeight="1" x14ac:dyDescent="0.25">
      <c r="A13" s="130" t="s">
        <v>200</v>
      </c>
      <c r="B13" s="280" t="s">
        <v>188</v>
      </c>
      <c r="C13" s="415" t="s">
        <v>189</v>
      </c>
      <c r="D13" s="416" t="s">
        <v>189</v>
      </c>
      <c r="E13" s="416" t="s">
        <v>189</v>
      </c>
      <c r="F13" s="417" t="s">
        <v>189</v>
      </c>
      <c r="G13" s="405" t="s">
        <v>182</v>
      </c>
      <c r="H13" s="406" t="s">
        <v>182</v>
      </c>
      <c r="I13" s="407" t="s">
        <v>182</v>
      </c>
      <c r="J13" s="374"/>
    </row>
    <row r="14" spans="1:13" ht="30" customHeight="1" x14ac:dyDescent="0.25">
      <c r="A14" s="130" t="s">
        <v>201</v>
      </c>
      <c r="B14" s="280" t="s">
        <v>190</v>
      </c>
      <c r="C14" s="415" t="s">
        <v>191</v>
      </c>
      <c r="D14" s="416" t="s">
        <v>191</v>
      </c>
      <c r="E14" s="416" t="s">
        <v>191</v>
      </c>
      <c r="F14" s="417" t="s">
        <v>191</v>
      </c>
      <c r="G14" s="405" t="s">
        <v>185</v>
      </c>
      <c r="H14" s="406" t="s">
        <v>185</v>
      </c>
      <c r="I14" s="407" t="s">
        <v>185</v>
      </c>
      <c r="J14" s="374"/>
    </row>
    <row r="15" spans="1:13" ht="30" customHeight="1" x14ac:dyDescent="0.25">
      <c r="A15" s="130" t="s">
        <v>202</v>
      </c>
      <c r="B15" s="280" t="s">
        <v>192</v>
      </c>
      <c r="C15" s="415" t="s">
        <v>193</v>
      </c>
      <c r="D15" s="416" t="s">
        <v>193</v>
      </c>
      <c r="E15" s="416" t="s">
        <v>193</v>
      </c>
      <c r="F15" s="417" t="s">
        <v>193</v>
      </c>
      <c r="G15" s="405" t="s">
        <v>179</v>
      </c>
      <c r="H15" s="406" t="s">
        <v>179</v>
      </c>
      <c r="I15" s="407" t="s">
        <v>179</v>
      </c>
      <c r="J15" s="374"/>
    </row>
    <row r="16" spans="1:13" ht="30" customHeight="1" x14ac:dyDescent="0.25">
      <c r="A16" s="130" t="s">
        <v>203</v>
      </c>
      <c r="B16" s="281" t="s">
        <v>194</v>
      </c>
      <c r="C16" s="415" t="s">
        <v>309</v>
      </c>
      <c r="D16" s="416" t="s">
        <v>195</v>
      </c>
      <c r="E16" s="416" t="s">
        <v>195</v>
      </c>
      <c r="F16" s="417" t="s">
        <v>195</v>
      </c>
      <c r="G16" s="405" t="s">
        <v>182</v>
      </c>
      <c r="H16" s="406" t="s">
        <v>182</v>
      </c>
      <c r="I16" s="407" t="s">
        <v>182</v>
      </c>
      <c r="J16" s="374"/>
    </row>
    <row r="17" spans="1:13" ht="30" customHeight="1" x14ac:dyDescent="0.25">
      <c r="A17" s="130" t="s">
        <v>204</v>
      </c>
      <c r="B17" s="281" t="s">
        <v>196</v>
      </c>
      <c r="C17" s="415" t="s">
        <v>197</v>
      </c>
      <c r="D17" s="416" t="s">
        <v>197</v>
      </c>
      <c r="E17" s="416" t="s">
        <v>197</v>
      </c>
      <c r="F17" s="417" t="s">
        <v>197</v>
      </c>
      <c r="G17" s="405" t="s">
        <v>185</v>
      </c>
      <c r="H17" s="406" t="s">
        <v>185</v>
      </c>
      <c r="I17" s="407" t="s">
        <v>185</v>
      </c>
      <c r="J17" s="374"/>
    </row>
    <row r="18" spans="1:13" ht="30" customHeight="1" thickBot="1" x14ac:dyDescent="0.3">
      <c r="A18" s="187" t="s">
        <v>205</v>
      </c>
      <c r="B18" s="281" t="s">
        <v>198</v>
      </c>
      <c r="C18" s="415" t="s">
        <v>199</v>
      </c>
      <c r="D18" s="416" t="s">
        <v>199</v>
      </c>
      <c r="E18" s="416" t="s">
        <v>199</v>
      </c>
      <c r="F18" s="417" t="s">
        <v>199</v>
      </c>
      <c r="G18" s="405" t="s">
        <v>185</v>
      </c>
      <c r="H18" s="406" t="s">
        <v>185</v>
      </c>
      <c r="I18" s="407" t="s">
        <v>185</v>
      </c>
      <c r="J18" s="374"/>
    </row>
    <row r="19" spans="1:13" ht="20.100000000000001" customHeight="1" thickBot="1" x14ac:dyDescent="0.3">
      <c r="A19" s="8" t="s">
        <v>35</v>
      </c>
      <c r="B19" s="409"/>
      <c r="C19" s="409"/>
      <c r="D19" s="409"/>
      <c r="E19" s="410"/>
      <c r="F19" s="412" t="s">
        <v>8</v>
      </c>
      <c r="G19" s="413"/>
      <c r="H19" s="413"/>
      <c r="I19" s="414"/>
      <c r="J19" s="126" t="str">
        <f>IF(SUM(J9:J18)=0, " ", SUM(J9:J18))</f>
        <v xml:space="preserve"> </v>
      </c>
    </row>
    <row r="20" spans="1:13" ht="20.100000000000001" customHeight="1" thickBot="1" x14ac:dyDescent="0.3">
      <c r="A20" s="8"/>
      <c r="B20" s="411"/>
      <c r="C20" s="411"/>
      <c r="D20" s="411"/>
      <c r="E20" s="411"/>
      <c r="F20" s="10" t="s">
        <v>3</v>
      </c>
      <c r="G20" s="10" t="s">
        <v>7</v>
      </c>
      <c r="H20" s="10" t="s">
        <v>6</v>
      </c>
      <c r="I20" s="11" t="s">
        <v>5</v>
      </c>
      <c r="J20" s="10" t="s">
        <v>19</v>
      </c>
    </row>
    <row r="21" spans="1:13" ht="20.100000000000001" customHeight="1" thickTop="1" thickBot="1" x14ac:dyDescent="0.3">
      <c r="A21" s="12"/>
      <c r="B21" s="402"/>
      <c r="C21" s="402"/>
      <c r="D21" s="402"/>
      <c r="E21" s="403"/>
      <c r="F21" s="121" t="str">
        <f>IF(J19=0, " ", J19)</f>
        <v xml:space="preserve"> </v>
      </c>
      <c r="H21" s="274">
        <f>'Pricing Proposal'!M5</f>
        <v>0</v>
      </c>
      <c r="J21" s="122" t="str">
        <f>IF(F21=" ", " ", F21*H21)</f>
        <v xml:space="preserve"> </v>
      </c>
    </row>
    <row r="22" spans="1:13" ht="8.1" customHeight="1" thickTop="1" x14ac:dyDescent="0.25"/>
    <row r="23" spans="1:13" ht="20.100000000000001" customHeight="1" x14ac:dyDescent="0.45">
      <c r="A23" s="4" t="s">
        <v>29</v>
      </c>
      <c r="B23" s="5" t="s">
        <v>45</v>
      </c>
      <c r="C23" s="5"/>
      <c r="D23" s="6"/>
      <c r="E23" s="6"/>
      <c r="F23" s="6"/>
      <c r="G23" s="6"/>
      <c r="H23" s="6"/>
      <c r="I23" s="6"/>
      <c r="J23" s="7"/>
      <c r="K23" s="154"/>
      <c r="L23" s="154"/>
      <c r="M23" s="154"/>
    </row>
    <row r="24" spans="1:13" ht="20.100000000000001" customHeight="1" x14ac:dyDescent="0.25">
      <c r="A24" s="13"/>
      <c r="B24" s="14" t="s">
        <v>13</v>
      </c>
      <c r="C24" s="13"/>
      <c r="D24" s="15" t="s">
        <v>14</v>
      </c>
      <c r="E24" s="15"/>
      <c r="F24" s="16"/>
      <c r="G24" s="439" t="s">
        <v>15</v>
      </c>
      <c r="H24" s="439"/>
      <c r="I24" s="439"/>
      <c r="J24" s="277" t="s">
        <v>16</v>
      </c>
    </row>
    <row r="25" spans="1:13" ht="20.100000000000001" customHeight="1" x14ac:dyDescent="0.25">
      <c r="A25" s="17" t="s">
        <v>31</v>
      </c>
      <c r="B25" s="18" t="s">
        <v>272</v>
      </c>
      <c r="C25" s="19" t="s">
        <v>9</v>
      </c>
      <c r="D25" s="434" t="s">
        <v>41</v>
      </c>
      <c r="E25" s="434"/>
      <c r="F25" s="435"/>
      <c r="G25" s="418">
        <f>'Pricing Proposal'!M16</f>
        <v>0</v>
      </c>
      <c r="H25" s="419"/>
      <c r="I25" s="420"/>
      <c r="J25" s="432" t="str">
        <f>IF(SUM(G25:I28)=0, " ", SUM(G25:I28))</f>
        <v xml:space="preserve"> </v>
      </c>
    </row>
    <row r="26" spans="1:13" ht="20.100000000000001" customHeight="1" x14ac:dyDescent="0.25">
      <c r="A26" s="20"/>
      <c r="C26" s="19" t="s">
        <v>10</v>
      </c>
      <c r="D26" s="434" t="s">
        <v>40</v>
      </c>
      <c r="E26" s="434"/>
      <c r="F26" s="435"/>
      <c r="G26" s="418">
        <f>'Pricing Proposal'!M24</f>
        <v>0</v>
      </c>
      <c r="H26" s="419"/>
      <c r="I26" s="420"/>
      <c r="J26" s="433"/>
    </row>
    <row r="27" spans="1:13" ht="20.100000000000001" customHeight="1" x14ac:dyDescent="0.25">
      <c r="A27" s="20"/>
      <c r="C27" s="19" t="s">
        <v>11</v>
      </c>
      <c r="D27" s="434" t="s">
        <v>52</v>
      </c>
      <c r="E27" s="434"/>
      <c r="F27" s="435"/>
      <c r="G27" s="418">
        <f>'Pricing Proposal'!M26</f>
        <v>0</v>
      </c>
      <c r="H27" s="419"/>
      <c r="I27" s="420"/>
      <c r="J27" s="433"/>
    </row>
    <row r="28" spans="1:13" ht="20.100000000000001" customHeight="1" x14ac:dyDescent="0.25">
      <c r="A28" s="21"/>
      <c r="C28" s="19" t="s">
        <v>12</v>
      </c>
      <c r="D28" s="437" t="s">
        <v>46</v>
      </c>
      <c r="E28" s="437"/>
      <c r="F28" s="438"/>
      <c r="G28" s="418">
        <f>'Pricing Proposal'!M28</f>
        <v>0</v>
      </c>
      <c r="H28" s="419"/>
      <c r="I28" s="420"/>
      <c r="J28" s="436"/>
    </row>
    <row r="29" spans="1:13" ht="20.100000000000001" customHeight="1" x14ac:dyDescent="0.25">
      <c r="A29" s="17" t="s">
        <v>32</v>
      </c>
      <c r="B29" s="18" t="s">
        <v>36</v>
      </c>
      <c r="C29" s="19" t="s">
        <v>9</v>
      </c>
      <c r="D29" s="434" t="s">
        <v>42</v>
      </c>
      <c r="E29" s="434"/>
      <c r="F29" s="435"/>
      <c r="G29" s="418">
        <f>'Pricing Proposal'!M34</f>
        <v>0</v>
      </c>
      <c r="H29" s="419"/>
      <c r="I29" s="420"/>
      <c r="J29" s="432" t="str">
        <f>IF(SUM(G29:I33)=0, " ", SUM(G29:I33))</f>
        <v xml:space="preserve"> </v>
      </c>
    </row>
    <row r="30" spans="1:13" ht="20.100000000000001" customHeight="1" x14ac:dyDescent="0.25">
      <c r="A30" s="139"/>
      <c r="B30" s="98"/>
      <c r="C30" s="19" t="s">
        <v>10</v>
      </c>
      <c r="D30" s="434" t="s">
        <v>132</v>
      </c>
      <c r="E30" s="434"/>
      <c r="F30" s="156" t="e">
        <f>'Pricing Proposal'!I36</f>
        <v>#DIV/0!</v>
      </c>
      <c r="G30" s="418">
        <f>'Pricing Proposal'!M36</f>
        <v>0</v>
      </c>
      <c r="H30" s="419"/>
      <c r="I30" s="420"/>
      <c r="J30" s="433"/>
    </row>
    <row r="31" spans="1:13" ht="20.100000000000001" customHeight="1" x14ac:dyDescent="0.25">
      <c r="A31" s="139"/>
      <c r="B31" s="98"/>
      <c r="C31" s="19" t="s">
        <v>12</v>
      </c>
      <c r="D31" s="434" t="s">
        <v>135</v>
      </c>
      <c r="E31" s="435"/>
      <c r="F31" s="155">
        <f>'Pricing Proposal'!I39</f>
        <v>0</v>
      </c>
      <c r="G31" s="418" t="str">
        <f>IF( F31=0, " ", 'Pricing Proposal'!M39)</f>
        <v xml:space="preserve"> </v>
      </c>
      <c r="H31" s="419"/>
      <c r="I31" s="420"/>
      <c r="J31" s="433"/>
    </row>
    <row r="32" spans="1:13" ht="20.100000000000001" customHeight="1" x14ac:dyDescent="0.25">
      <c r="A32" s="20"/>
      <c r="C32" s="19" t="s">
        <v>259</v>
      </c>
      <c r="D32" s="434" t="s">
        <v>133</v>
      </c>
      <c r="E32" s="435"/>
      <c r="F32" s="155">
        <f>'Pricing Proposal'!I42</f>
        <v>0</v>
      </c>
      <c r="G32" s="418" t="str">
        <f>IF( F32=0, " ", 'Pricing Proposal'!M42)</f>
        <v xml:space="preserve"> </v>
      </c>
      <c r="H32" s="419"/>
      <c r="I32" s="420"/>
      <c r="J32" s="433"/>
    </row>
    <row r="33" spans="1:13" ht="20.100000000000001" customHeight="1" thickBot="1" x14ac:dyDescent="0.3">
      <c r="A33" s="20"/>
      <c r="C33" s="19" t="s">
        <v>271</v>
      </c>
      <c r="D33" s="434" t="s">
        <v>43</v>
      </c>
      <c r="E33" s="434"/>
      <c r="F33" s="155">
        <f>'Pricing Proposal'!I45</f>
        <v>0</v>
      </c>
      <c r="G33" s="418" t="str">
        <f>IF( F33=0, " ", 'Pricing Proposal'!M45)</f>
        <v xml:space="preserve"> </v>
      </c>
      <c r="H33" s="419"/>
      <c r="I33" s="420"/>
      <c r="J33" s="433"/>
    </row>
    <row r="34" spans="1:13" ht="20.100000000000001" customHeight="1" thickBot="1" x14ac:dyDescent="0.3">
      <c r="A34" s="140"/>
      <c r="B34" s="23"/>
      <c r="C34" s="24"/>
      <c r="D34" s="24"/>
      <c r="E34" s="25"/>
      <c r="F34" s="449" t="s">
        <v>18</v>
      </c>
      <c r="G34" s="450"/>
      <c r="H34" s="450"/>
      <c r="I34" s="451"/>
      <c r="J34" s="123" t="str">
        <f>IF(SUM(J25:J33)=0, " ", SUM(J25:J33))</f>
        <v xml:space="preserve"> </v>
      </c>
    </row>
    <row r="35" spans="1:13" ht="20.100000000000001" customHeight="1" x14ac:dyDescent="0.25">
      <c r="A35" s="17" t="s">
        <v>33</v>
      </c>
      <c r="B35" s="18" t="s">
        <v>17</v>
      </c>
      <c r="C35" s="19" t="s">
        <v>9</v>
      </c>
      <c r="D35" s="434" t="s">
        <v>136</v>
      </c>
      <c r="E35" s="434"/>
      <c r="F35" s="435"/>
      <c r="G35" s="452"/>
      <c r="H35" s="453"/>
      <c r="I35" s="454"/>
    </row>
    <row r="36" spans="1:13" ht="20.100000000000001" customHeight="1" x14ac:dyDescent="0.25">
      <c r="A36" s="21"/>
      <c r="B36" s="26"/>
      <c r="C36" s="19" t="s">
        <v>10</v>
      </c>
      <c r="D36" s="447" t="s">
        <v>141</v>
      </c>
      <c r="E36" s="447"/>
      <c r="F36" s="448"/>
      <c r="G36" s="444">
        <f>'Pricing Proposal'!M4</f>
        <v>0</v>
      </c>
      <c r="H36" s="445"/>
      <c r="I36" s="446"/>
    </row>
    <row r="37" spans="1:13" ht="20.100000000000001" customHeight="1" x14ac:dyDescent="0.25">
      <c r="A37" s="17" t="s">
        <v>34</v>
      </c>
      <c r="B37" s="18" t="s">
        <v>21</v>
      </c>
      <c r="C37" s="19" t="s">
        <v>9</v>
      </c>
      <c r="D37" s="437" t="s">
        <v>37</v>
      </c>
      <c r="E37" s="437"/>
      <c r="F37" s="438"/>
      <c r="G37" s="418" t="str">
        <f>IF(J34=0, " ", J34)</f>
        <v xml:space="preserve"> </v>
      </c>
      <c r="H37" s="419"/>
      <c r="I37" s="420"/>
    </row>
    <row r="38" spans="1:13" ht="20.100000000000001" customHeight="1" thickBot="1" x14ac:dyDescent="0.3">
      <c r="A38" s="20"/>
      <c r="B38" s="22"/>
      <c r="C38" s="19" t="s">
        <v>10</v>
      </c>
      <c r="D38" s="437" t="s">
        <v>38</v>
      </c>
      <c r="E38" s="437"/>
      <c r="F38" s="440"/>
      <c r="G38" s="441"/>
      <c r="H38" s="442"/>
      <c r="I38" s="443"/>
    </row>
    <row r="39" spans="1:13" ht="20.100000000000001" customHeight="1" thickBot="1" x14ac:dyDescent="0.3">
      <c r="A39" s="21"/>
      <c r="B39" s="27"/>
      <c r="C39" s="19"/>
      <c r="D39" s="28" t="s">
        <v>27</v>
      </c>
      <c r="E39" s="28"/>
      <c r="F39" s="9" t="s">
        <v>20</v>
      </c>
      <c r="G39" s="428" t="str">
        <f>IF(G38=0, " ", (1-((G37-G38)/G38))*100)</f>
        <v xml:space="preserve"> </v>
      </c>
      <c r="H39" s="429"/>
      <c r="I39" s="430"/>
      <c r="J39" s="29"/>
    </row>
    <row r="40" spans="1:13" ht="32.25" customHeight="1" thickBot="1" x14ac:dyDescent="0.3">
      <c r="A40" s="8">
        <v>1</v>
      </c>
      <c r="B40" s="37" t="s">
        <v>47</v>
      </c>
      <c r="C40" s="8"/>
      <c r="D40" s="427"/>
      <c r="E40" s="427"/>
      <c r="F40" s="10" t="s">
        <v>22</v>
      </c>
      <c r="G40" s="10" t="s">
        <v>7</v>
      </c>
      <c r="H40" s="10" t="s">
        <v>6</v>
      </c>
      <c r="I40" s="11" t="s">
        <v>5</v>
      </c>
      <c r="J40" s="10" t="s">
        <v>4</v>
      </c>
    </row>
    <row r="41" spans="1:13" ht="20.100000000000001" customHeight="1" thickTop="1" thickBot="1" x14ac:dyDescent="0.3">
      <c r="A41" s="8"/>
      <c r="B41" s="135"/>
      <c r="C41" s="36"/>
      <c r="D41" s="157"/>
      <c r="E41" s="158"/>
      <c r="F41" s="127" t="str">
        <f>G39</f>
        <v xml:space="preserve"> </v>
      </c>
      <c r="H41" s="274">
        <f>'Pricing Proposal'!M6</f>
        <v>0</v>
      </c>
      <c r="J41" s="122" t="str">
        <f>IF(F41=" ", " ", F41*H41)</f>
        <v xml:space="preserve"> </v>
      </c>
    </row>
    <row r="42" spans="1:13" ht="8.1" customHeight="1" thickTop="1" x14ac:dyDescent="0.25"/>
    <row r="43" spans="1:13" ht="20.100000000000001" customHeight="1" x14ac:dyDescent="0.45">
      <c r="A43" s="30" t="s">
        <v>30</v>
      </c>
      <c r="B43" s="31" t="s">
        <v>23</v>
      </c>
      <c r="C43" s="31"/>
      <c r="D43" s="32"/>
      <c r="E43" s="32"/>
      <c r="F43" s="32"/>
      <c r="G43" s="32"/>
      <c r="H43" s="32"/>
      <c r="I43" s="32"/>
      <c r="J43" s="33"/>
      <c r="K43" s="154"/>
      <c r="L43" s="154"/>
      <c r="M43" s="154"/>
    </row>
    <row r="44" spans="1:13" ht="20.100000000000001" customHeight="1" thickBot="1" x14ac:dyDescent="0.3">
      <c r="F44" s="10" t="s">
        <v>19</v>
      </c>
      <c r="G44" s="10" t="s">
        <v>25</v>
      </c>
      <c r="H44" s="34" t="s">
        <v>4</v>
      </c>
      <c r="I44" s="10" t="s">
        <v>5</v>
      </c>
      <c r="J44" s="10" t="s">
        <v>24</v>
      </c>
    </row>
    <row r="45" spans="1:13" ht="20.100000000000001" customHeight="1" thickTop="1" thickBot="1" x14ac:dyDescent="0.3">
      <c r="B45" s="107" t="s">
        <v>26</v>
      </c>
      <c r="F45" s="124" t="str">
        <f>IF(J21=0, " ", J21)</f>
        <v xml:space="preserve"> </v>
      </c>
      <c r="H45" s="128" t="str">
        <f>IF(J41=0, " ", J41)</f>
        <v xml:space="preserve"> </v>
      </c>
      <c r="J45" s="125" t="str">
        <f>IF(F45=" ", " ", IF(H45=" ", " ", F45+H45))</f>
        <v xml:space="preserve"> </v>
      </c>
    </row>
    <row r="46" spans="1:13" ht="8.1" customHeight="1" thickTop="1" x14ac:dyDescent="0.25"/>
    <row r="47" spans="1:13" ht="20.100000000000001" customHeight="1" x14ac:dyDescent="0.25">
      <c r="A47" s="35"/>
      <c r="B47" s="32"/>
      <c r="C47" s="32"/>
      <c r="D47" s="32"/>
      <c r="E47" s="32"/>
      <c r="F47" s="32"/>
      <c r="G47" s="32"/>
      <c r="H47" s="32"/>
      <c r="I47" s="32"/>
      <c r="J47" s="33"/>
    </row>
    <row r="49" spans="8:8" x14ac:dyDescent="0.25">
      <c r="H49" s="159"/>
    </row>
  </sheetData>
  <sheetProtection algorithmName="SHA-512" hashValue="+j1e+iY5dHG5WmncLur9EvUKN90/f+Lq+8DCdTlj+vpDsSgP1F8PRoLPJtxNe2PFofIgk0ZwjTDd7ygQsMBA0Q==" saltValue="/Hu906gCcPH3govVB4ANKQ==" spinCount="100000" sheet="1"/>
  <protectedRanges>
    <protectedRange algorithmName="SHA-512" hashValue="5z+GnEb0XnBJbUN2v54OffuTqsBUctaORX+VvXyr0YzRRe7wSN8OhzRShBWD/fXdP1RmnSDN6aeuQCBhvhQF7g==" saltValue="R7qumC+R+iIMlOcM+WEKWA==" spinCount="100000" sqref="C5 H5 H21 G35 G38 H41 M7:M15 N7:O19 M19 B9:I16 U17:V18 L7:L19 J9:J18" name="PM Editable Range"/>
  </protectedRanges>
  <customSheetViews>
    <customSheetView guid="{CF5C7540-D66F-4A9E-AEE8-AAA829D1EAE3}" scale="90" fitToPage="1" topLeftCell="A10">
      <selection activeCell="D35" sqref="D35:E35"/>
      <pageMargins left="0.5" right="0.5" top="0.5" bottom="0.5" header="0.3" footer="0.3"/>
      <printOptions horizontalCentered="1" verticalCentered="1"/>
      <pageSetup scale="75" orientation="portrait" r:id="rId1"/>
    </customSheetView>
  </customSheetViews>
  <mergeCells count="69">
    <mergeCell ref="D37:F37"/>
    <mergeCell ref="D38:F38"/>
    <mergeCell ref="G37:I37"/>
    <mergeCell ref="G38:I38"/>
    <mergeCell ref="D29:F29"/>
    <mergeCell ref="G29:I29"/>
    <mergeCell ref="G36:I36"/>
    <mergeCell ref="D33:E33"/>
    <mergeCell ref="D36:F36"/>
    <mergeCell ref="F34:I34"/>
    <mergeCell ref="G33:I33"/>
    <mergeCell ref="D31:E31"/>
    <mergeCell ref="G31:I31"/>
    <mergeCell ref="G35:I35"/>
    <mergeCell ref="D35:F35"/>
    <mergeCell ref="D30:E30"/>
    <mergeCell ref="G30:I30"/>
    <mergeCell ref="D40:E40"/>
    <mergeCell ref="G39:I39"/>
    <mergeCell ref="A1:F1"/>
    <mergeCell ref="J29:J33"/>
    <mergeCell ref="D25:F25"/>
    <mergeCell ref="D26:F26"/>
    <mergeCell ref="J25:J28"/>
    <mergeCell ref="D28:F28"/>
    <mergeCell ref="G26:I26"/>
    <mergeCell ref="D27:F27"/>
    <mergeCell ref="G27:I27"/>
    <mergeCell ref="D32:E32"/>
    <mergeCell ref="G32:I32"/>
    <mergeCell ref="G28:I28"/>
    <mergeCell ref="G24:I24"/>
    <mergeCell ref="G25:I25"/>
    <mergeCell ref="A2:D2"/>
    <mergeCell ref="G8:I8"/>
    <mergeCell ref="H5:J5"/>
    <mergeCell ref="C8:F8"/>
    <mergeCell ref="A8:B8"/>
    <mergeCell ref="G18:I18"/>
    <mergeCell ref="G13:I13"/>
    <mergeCell ref="G16:I16"/>
    <mergeCell ref="C4:E4"/>
    <mergeCell ref="C5:E5"/>
    <mergeCell ref="C9:F9"/>
    <mergeCell ref="C10:F10"/>
    <mergeCell ref="C11:F11"/>
    <mergeCell ref="C12:F12"/>
    <mergeCell ref="C13:F13"/>
    <mergeCell ref="C14:F14"/>
    <mergeCell ref="C15:F15"/>
    <mergeCell ref="C16:F16"/>
    <mergeCell ref="C17:F17"/>
    <mergeCell ref="C18:F18"/>
    <mergeCell ref="B21:E21"/>
    <mergeCell ref="F4:G4"/>
    <mergeCell ref="F5:G5"/>
    <mergeCell ref="A4:B4"/>
    <mergeCell ref="A5:B5"/>
    <mergeCell ref="G14:I14"/>
    <mergeCell ref="G15:I15"/>
    <mergeCell ref="H4:J4"/>
    <mergeCell ref="B19:E19"/>
    <mergeCell ref="B20:E20"/>
    <mergeCell ref="G9:I9"/>
    <mergeCell ref="G10:I10"/>
    <mergeCell ref="G11:I11"/>
    <mergeCell ref="G12:I12"/>
    <mergeCell ref="F19:I19"/>
    <mergeCell ref="G17:I17"/>
  </mergeCells>
  <printOptions horizontalCentered="1"/>
  <pageMargins left="0.5" right="0.5" top="0.5" bottom="0.5" header="0.3" footer="0.3"/>
  <pageSetup scale="73" orientation="portrait" r:id="rId2"/>
  <headerFooter>
    <oddFooter>&amp;L0115_Design_Build_Best_Value_Rating_Form V07.2016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8"/>
  <sheetViews>
    <sheetView zoomScale="90" zoomScaleNormal="90" workbookViewId="0">
      <selection activeCell="B10" sqref="B10"/>
    </sheetView>
  </sheetViews>
  <sheetFormatPr defaultColWidth="9.109375" defaultRowHeight="13.2" x14ac:dyDescent="0.25"/>
  <cols>
    <col min="1" max="1" width="32.5546875" style="167" customWidth="1"/>
    <col min="2" max="2" width="7.109375" style="167" customWidth="1"/>
    <col min="3" max="3" width="7.109375" style="170" customWidth="1"/>
    <col min="4" max="10" width="7.109375" style="166" customWidth="1"/>
    <col min="11" max="11" width="7.109375" style="167" customWidth="1"/>
    <col min="12" max="14" width="12.6640625" style="167" customWidth="1"/>
    <col min="15" max="15" width="9.109375" style="167"/>
    <col min="16" max="16" width="23" style="167" customWidth="1"/>
    <col min="17" max="16384" width="9.109375" style="167"/>
  </cols>
  <sheetData>
    <row r="1" spans="1:16" ht="13.8" x14ac:dyDescent="0.25">
      <c r="A1" s="319"/>
      <c r="B1" s="320"/>
      <c r="C1" s="320"/>
      <c r="D1" s="321"/>
      <c r="E1" s="321"/>
      <c r="F1" s="321"/>
      <c r="G1" s="321"/>
      <c r="H1" s="321"/>
      <c r="I1" s="321"/>
      <c r="J1" s="321"/>
      <c r="K1" s="320"/>
      <c r="L1" s="320"/>
      <c r="M1" s="320"/>
      <c r="N1" s="309">
        <f>'Pricing Proposal'!D4</f>
        <v>0</v>
      </c>
    </row>
    <row r="2" spans="1:16" ht="13.8" x14ac:dyDescent="0.25">
      <c r="A2" s="322"/>
      <c r="B2" s="170"/>
      <c r="D2" s="323"/>
      <c r="E2" s="323"/>
      <c r="F2" s="323"/>
      <c r="G2" s="323"/>
      <c r="H2" s="323"/>
      <c r="I2" s="323"/>
      <c r="J2" s="323"/>
      <c r="K2" s="170"/>
      <c r="L2" s="170"/>
      <c r="M2" s="170"/>
      <c r="N2" s="311">
        <f>'Pricing Proposal'!D5</f>
        <v>0</v>
      </c>
    </row>
    <row r="3" spans="1:16" ht="51.75" customHeight="1" x14ac:dyDescent="0.25">
      <c r="A3" s="457" t="s">
        <v>165</v>
      </c>
      <c r="B3" s="458"/>
      <c r="C3" s="458"/>
      <c r="D3" s="458"/>
      <c r="E3" s="458"/>
      <c r="F3" s="458"/>
      <c r="G3" s="458"/>
      <c r="H3" s="458"/>
      <c r="I3" s="458"/>
      <c r="J3" s="458"/>
      <c r="K3" s="458"/>
      <c r="L3" s="458"/>
      <c r="M3" s="458"/>
      <c r="N3" s="459"/>
    </row>
    <row r="4" spans="1:16" ht="72.75" customHeight="1" x14ac:dyDescent="0.25">
      <c r="A4" s="460" t="s">
        <v>299</v>
      </c>
      <c r="B4" s="461"/>
      <c r="C4" s="461"/>
      <c r="D4" s="461"/>
      <c r="E4" s="461"/>
      <c r="F4" s="461"/>
      <c r="G4" s="461"/>
      <c r="H4" s="461"/>
      <c r="I4" s="461"/>
      <c r="J4" s="461"/>
      <c r="K4" s="461"/>
      <c r="L4" s="461"/>
      <c r="M4" s="461"/>
      <c r="N4" s="462"/>
    </row>
    <row r="5" spans="1:16" s="1" customFormat="1" ht="14.4" x14ac:dyDescent="0.25">
      <c r="A5" s="468" t="s">
        <v>83</v>
      </c>
      <c r="B5" s="469"/>
      <c r="C5" s="469"/>
      <c r="D5" s="469"/>
      <c r="E5" s="469"/>
      <c r="F5" s="469"/>
      <c r="G5" s="469"/>
      <c r="H5" s="469"/>
      <c r="I5" s="469"/>
      <c r="J5" s="469"/>
      <c r="K5" s="470"/>
      <c r="L5" s="474" t="s">
        <v>215</v>
      </c>
      <c r="M5" s="475"/>
      <c r="N5" s="476"/>
    </row>
    <row r="6" spans="1:16" s="1" customFormat="1" ht="14.4" x14ac:dyDescent="0.25">
      <c r="A6" s="471"/>
      <c r="B6" s="472"/>
      <c r="C6" s="472"/>
      <c r="D6" s="472"/>
      <c r="E6" s="472"/>
      <c r="F6" s="472"/>
      <c r="G6" s="472"/>
      <c r="H6" s="472"/>
      <c r="I6" s="472"/>
      <c r="J6" s="472"/>
      <c r="K6" s="473"/>
      <c r="L6" s="191"/>
      <c r="M6" s="278" t="s">
        <v>216</v>
      </c>
      <c r="N6" s="192"/>
    </row>
    <row r="7" spans="1:16" s="154" customFormat="1" ht="14.4" x14ac:dyDescent="0.25">
      <c r="A7" s="263"/>
      <c r="B7" s="263"/>
      <c r="C7" s="263"/>
      <c r="D7" s="263"/>
      <c r="E7" s="263"/>
      <c r="F7" s="263"/>
      <c r="G7" s="263"/>
      <c r="H7" s="263"/>
      <c r="I7" s="263"/>
      <c r="J7" s="263"/>
      <c r="K7" s="263"/>
      <c r="L7" s="282"/>
      <c r="M7" s="263"/>
      <c r="N7" s="282"/>
    </row>
    <row r="8" spans="1:16" ht="14.4" thickBot="1" x14ac:dyDescent="0.3">
      <c r="A8" s="455" t="s">
        <v>108</v>
      </c>
      <c r="B8" s="456"/>
      <c r="C8" s="456"/>
      <c r="D8" s="456"/>
      <c r="E8" s="456"/>
      <c r="F8" s="456"/>
      <c r="G8" s="456"/>
      <c r="H8" s="456"/>
      <c r="I8" s="456"/>
      <c r="J8" s="456"/>
      <c r="K8" s="456"/>
      <c r="L8" s="456"/>
      <c r="M8" s="456"/>
      <c r="N8" s="456"/>
    </row>
    <row r="9" spans="1:16" ht="203.25" customHeight="1" thickBot="1" x14ac:dyDescent="0.3">
      <c r="A9" s="279" t="s">
        <v>1</v>
      </c>
      <c r="B9" s="327" t="s">
        <v>206</v>
      </c>
      <c r="C9" s="328" t="s">
        <v>207</v>
      </c>
      <c r="D9" s="328" t="s">
        <v>208</v>
      </c>
      <c r="E9" s="328" t="s">
        <v>209</v>
      </c>
      <c r="F9" s="328" t="s">
        <v>210</v>
      </c>
      <c r="G9" s="328" t="s">
        <v>211</v>
      </c>
      <c r="H9" s="329" t="s">
        <v>212</v>
      </c>
      <c r="I9" s="329" t="s">
        <v>212</v>
      </c>
      <c r="J9" s="329" t="s">
        <v>212</v>
      </c>
      <c r="K9" s="329" t="s">
        <v>212</v>
      </c>
      <c r="L9" s="328" t="s">
        <v>213</v>
      </c>
      <c r="M9" s="328" t="s">
        <v>87</v>
      </c>
      <c r="N9" s="328" t="s">
        <v>214</v>
      </c>
    </row>
    <row r="10" spans="1:16" ht="13.8" x14ac:dyDescent="0.25">
      <c r="B10" s="330"/>
      <c r="C10" s="331">
        <f t="shared" ref="C10:K10" si="0">SUM(C11:C35)</f>
        <v>0</v>
      </c>
      <c r="D10" s="331">
        <f t="shared" si="0"/>
        <v>0</v>
      </c>
      <c r="E10" s="331">
        <f t="shared" si="0"/>
        <v>0</v>
      </c>
      <c r="F10" s="331">
        <f t="shared" si="0"/>
        <v>0</v>
      </c>
      <c r="G10" s="331">
        <f t="shared" si="0"/>
        <v>0</v>
      </c>
      <c r="H10" s="331">
        <f t="shared" si="0"/>
        <v>0</v>
      </c>
      <c r="I10" s="331">
        <f t="shared" si="0"/>
        <v>0</v>
      </c>
      <c r="J10" s="331">
        <f t="shared" si="0"/>
        <v>0</v>
      </c>
      <c r="K10" s="331">
        <f t="shared" si="0"/>
        <v>0</v>
      </c>
      <c r="L10" s="331">
        <f>SUM(L11:L36)</f>
        <v>0</v>
      </c>
      <c r="M10" s="332"/>
      <c r="N10" s="333">
        <f>SUM(N11:N36)</f>
        <v>0</v>
      </c>
    </row>
    <row r="11" spans="1:16" ht="13.8" x14ac:dyDescent="0.25">
      <c r="A11" s="186" t="s">
        <v>153</v>
      </c>
      <c r="B11" s="188"/>
      <c r="C11" s="334"/>
      <c r="D11" s="334"/>
      <c r="E11" s="334"/>
      <c r="F11" s="334"/>
      <c r="G11" s="334"/>
      <c r="H11" s="334"/>
      <c r="I11" s="334"/>
      <c r="J11" s="334"/>
      <c r="K11" s="334"/>
      <c r="L11" s="335">
        <f t="shared" ref="L11:L36" si="1">SUM(C11:K11)</f>
        <v>0</v>
      </c>
      <c r="M11" s="336">
        <v>0</v>
      </c>
      <c r="N11" s="337">
        <f>L11*M11</f>
        <v>0</v>
      </c>
      <c r="P11" s="379" t="s">
        <v>300</v>
      </c>
    </row>
    <row r="12" spans="1:16" ht="13.8" x14ac:dyDescent="0.25">
      <c r="A12" s="186" t="s">
        <v>89</v>
      </c>
      <c r="B12" s="188"/>
      <c r="C12" s="334"/>
      <c r="D12" s="334"/>
      <c r="E12" s="334"/>
      <c r="F12" s="334"/>
      <c r="G12" s="334"/>
      <c r="H12" s="334"/>
      <c r="I12" s="334"/>
      <c r="J12" s="334"/>
      <c r="K12" s="334"/>
      <c r="L12" s="335">
        <f t="shared" si="1"/>
        <v>0</v>
      </c>
      <c r="M12" s="336">
        <v>0</v>
      </c>
      <c r="N12" s="338">
        <f>L12*M12</f>
        <v>0</v>
      </c>
      <c r="P12" s="380" t="s">
        <v>301</v>
      </c>
    </row>
    <row r="13" spans="1:16" ht="13.8" x14ac:dyDescent="0.25">
      <c r="A13" s="186" t="s">
        <v>90</v>
      </c>
      <c r="B13" s="188"/>
      <c r="C13" s="334"/>
      <c r="D13" s="334"/>
      <c r="E13" s="334"/>
      <c r="F13" s="334"/>
      <c r="G13" s="334"/>
      <c r="H13" s="334"/>
      <c r="I13" s="334"/>
      <c r="J13" s="334"/>
      <c r="K13" s="334"/>
      <c r="L13" s="335">
        <f t="shared" si="1"/>
        <v>0</v>
      </c>
      <c r="M13" s="336">
        <v>0</v>
      </c>
      <c r="N13" s="338">
        <f t="shared" ref="N13:N35" si="2">L13*M13</f>
        <v>0</v>
      </c>
    </row>
    <row r="14" spans="1:16" ht="13.8" x14ac:dyDescent="0.25">
      <c r="A14" s="186" t="s">
        <v>124</v>
      </c>
      <c r="B14" s="188"/>
      <c r="C14" s="334"/>
      <c r="D14" s="334"/>
      <c r="E14" s="334"/>
      <c r="F14" s="334"/>
      <c r="G14" s="334"/>
      <c r="H14" s="334"/>
      <c r="I14" s="334"/>
      <c r="J14" s="334"/>
      <c r="K14" s="334"/>
      <c r="L14" s="335">
        <f t="shared" si="1"/>
        <v>0</v>
      </c>
      <c r="M14" s="336">
        <v>0</v>
      </c>
      <c r="N14" s="338">
        <f t="shared" si="2"/>
        <v>0</v>
      </c>
    </row>
    <row r="15" spans="1:16" ht="13.8" x14ac:dyDescent="0.25">
      <c r="A15" s="186" t="s">
        <v>169</v>
      </c>
      <c r="B15" s="188"/>
      <c r="C15" s="334"/>
      <c r="D15" s="334"/>
      <c r="E15" s="334"/>
      <c r="F15" s="334"/>
      <c r="G15" s="334"/>
      <c r="H15" s="334"/>
      <c r="I15" s="334"/>
      <c r="J15" s="334"/>
      <c r="K15" s="334"/>
      <c r="L15" s="335">
        <f t="shared" si="1"/>
        <v>0</v>
      </c>
      <c r="M15" s="336">
        <v>0</v>
      </c>
      <c r="N15" s="338">
        <f t="shared" si="2"/>
        <v>0</v>
      </c>
    </row>
    <row r="16" spans="1:16" ht="13.8" x14ac:dyDescent="0.25">
      <c r="A16" s="186" t="s">
        <v>154</v>
      </c>
      <c r="B16" s="188"/>
      <c r="C16" s="334"/>
      <c r="D16" s="334"/>
      <c r="E16" s="334"/>
      <c r="F16" s="334"/>
      <c r="G16" s="334"/>
      <c r="H16" s="334"/>
      <c r="I16" s="334"/>
      <c r="J16" s="334"/>
      <c r="K16" s="334"/>
      <c r="L16" s="335">
        <f t="shared" si="1"/>
        <v>0</v>
      </c>
      <c r="M16" s="336">
        <v>0</v>
      </c>
      <c r="N16" s="338">
        <f t="shared" si="2"/>
        <v>0</v>
      </c>
    </row>
    <row r="17" spans="1:14" ht="13.8" x14ac:dyDescent="0.25">
      <c r="A17" s="186" t="s">
        <v>155</v>
      </c>
      <c r="B17" s="188"/>
      <c r="C17" s="334"/>
      <c r="D17" s="334"/>
      <c r="E17" s="334"/>
      <c r="F17" s="334"/>
      <c r="G17" s="334"/>
      <c r="H17" s="334"/>
      <c r="I17" s="334"/>
      <c r="J17" s="334"/>
      <c r="K17" s="334"/>
      <c r="L17" s="335">
        <f t="shared" si="1"/>
        <v>0</v>
      </c>
      <c r="M17" s="336">
        <v>0</v>
      </c>
      <c r="N17" s="338">
        <f t="shared" si="2"/>
        <v>0</v>
      </c>
    </row>
    <row r="18" spans="1:14" ht="13.8" x14ac:dyDescent="0.25">
      <c r="A18" s="186" t="s">
        <v>97</v>
      </c>
      <c r="B18" s="188"/>
      <c r="C18" s="334"/>
      <c r="D18" s="334"/>
      <c r="E18" s="334"/>
      <c r="F18" s="334"/>
      <c r="G18" s="334"/>
      <c r="H18" s="334"/>
      <c r="I18" s="334"/>
      <c r="J18" s="334"/>
      <c r="K18" s="334"/>
      <c r="L18" s="335">
        <f t="shared" si="1"/>
        <v>0</v>
      </c>
      <c r="M18" s="336">
        <v>0</v>
      </c>
      <c r="N18" s="338">
        <f t="shared" si="2"/>
        <v>0</v>
      </c>
    </row>
    <row r="19" spans="1:14" ht="13.8" x14ac:dyDescent="0.25">
      <c r="A19" s="186" t="s">
        <v>96</v>
      </c>
      <c r="B19" s="188"/>
      <c r="C19" s="334"/>
      <c r="D19" s="334"/>
      <c r="E19" s="334"/>
      <c r="F19" s="334"/>
      <c r="G19" s="334"/>
      <c r="H19" s="334"/>
      <c r="I19" s="334"/>
      <c r="J19" s="334"/>
      <c r="K19" s="334"/>
      <c r="L19" s="335">
        <f t="shared" si="1"/>
        <v>0</v>
      </c>
      <c r="M19" s="336">
        <v>0</v>
      </c>
      <c r="N19" s="338">
        <f t="shared" si="2"/>
        <v>0</v>
      </c>
    </row>
    <row r="20" spans="1:14" ht="13.8" x14ac:dyDescent="0.25">
      <c r="A20" s="186" t="s">
        <v>156</v>
      </c>
      <c r="B20" s="188"/>
      <c r="C20" s="334"/>
      <c r="D20" s="334"/>
      <c r="E20" s="334"/>
      <c r="F20" s="334"/>
      <c r="G20" s="334"/>
      <c r="H20" s="334"/>
      <c r="I20" s="334"/>
      <c r="J20" s="334"/>
      <c r="K20" s="334"/>
      <c r="L20" s="335">
        <f t="shared" si="1"/>
        <v>0</v>
      </c>
      <c r="M20" s="336">
        <v>0</v>
      </c>
      <c r="N20" s="338">
        <f t="shared" si="2"/>
        <v>0</v>
      </c>
    </row>
    <row r="21" spans="1:14" ht="13.8" x14ac:dyDescent="0.25">
      <c r="A21" s="186" t="s">
        <v>157</v>
      </c>
      <c r="B21" s="188"/>
      <c r="C21" s="334"/>
      <c r="D21" s="334"/>
      <c r="E21" s="334"/>
      <c r="F21" s="334"/>
      <c r="G21" s="334"/>
      <c r="H21" s="334"/>
      <c r="I21" s="334"/>
      <c r="J21" s="334"/>
      <c r="K21" s="334"/>
      <c r="L21" s="335">
        <f t="shared" si="1"/>
        <v>0</v>
      </c>
      <c r="M21" s="336">
        <v>0</v>
      </c>
      <c r="N21" s="338">
        <f t="shared" si="2"/>
        <v>0</v>
      </c>
    </row>
    <row r="22" spans="1:14" ht="13.8" x14ac:dyDescent="0.25">
      <c r="A22" s="186" t="s">
        <v>158</v>
      </c>
      <c r="B22" s="188"/>
      <c r="C22" s="334"/>
      <c r="D22" s="334"/>
      <c r="E22" s="334"/>
      <c r="F22" s="334"/>
      <c r="G22" s="334"/>
      <c r="H22" s="334"/>
      <c r="I22" s="334"/>
      <c r="J22" s="334"/>
      <c r="K22" s="334"/>
      <c r="L22" s="335">
        <f t="shared" si="1"/>
        <v>0</v>
      </c>
      <c r="M22" s="336">
        <v>0</v>
      </c>
      <c r="N22" s="338">
        <f t="shared" si="2"/>
        <v>0</v>
      </c>
    </row>
    <row r="23" spans="1:14" ht="13.8" x14ac:dyDescent="0.25">
      <c r="A23" s="186" t="s">
        <v>159</v>
      </c>
      <c r="B23" s="188"/>
      <c r="C23" s="334"/>
      <c r="D23" s="334"/>
      <c r="E23" s="334"/>
      <c r="F23" s="334"/>
      <c r="G23" s="334"/>
      <c r="H23" s="334"/>
      <c r="I23" s="334"/>
      <c r="J23" s="334"/>
      <c r="K23" s="334"/>
      <c r="L23" s="335">
        <f t="shared" si="1"/>
        <v>0</v>
      </c>
      <c r="M23" s="336">
        <v>0</v>
      </c>
      <c r="N23" s="338">
        <f t="shared" si="2"/>
        <v>0</v>
      </c>
    </row>
    <row r="24" spans="1:14" ht="13.8" x14ac:dyDescent="0.25">
      <c r="A24" s="186" t="s">
        <v>160</v>
      </c>
      <c r="B24" s="188"/>
      <c r="C24" s="334"/>
      <c r="D24" s="334"/>
      <c r="E24" s="334"/>
      <c r="F24" s="334"/>
      <c r="G24" s="334"/>
      <c r="H24" s="334"/>
      <c r="I24" s="334"/>
      <c r="J24" s="334"/>
      <c r="K24" s="334"/>
      <c r="L24" s="335">
        <f t="shared" si="1"/>
        <v>0</v>
      </c>
      <c r="M24" s="336">
        <v>0</v>
      </c>
      <c r="N24" s="338">
        <f t="shared" si="2"/>
        <v>0</v>
      </c>
    </row>
    <row r="25" spans="1:14" ht="13.8" x14ac:dyDescent="0.25">
      <c r="A25" s="186" t="s">
        <v>161</v>
      </c>
      <c r="B25" s="188"/>
      <c r="C25" s="334"/>
      <c r="D25" s="334"/>
      <c r="E25" s="334"/>
      <c r="F25" s="334"/>
      <c r="G25" s="334"/>
      <c r="H25" s="334"/>
      <c r="I25" s="334"/>
      <c r="J25" s="334"/>
      <c r="K25" s="334"/>
      <c r="L25" s="335">
        <f t="shared" si="1"/>
        <v>0</v>
      </c>
      <c r="M25" s="336">
        <v>0</v>
      </c>
      <c r="N25" s="338">
        <f t="shared" si="2"/>
        <v>0</v>
      </c>
    </row>
    <row r="26" spans="1:14" ht="13.8" x14ac:dyDescent="0.25">
      <c r="A26" s="186" t="s">
        <v>162</v>
      </c>
      <c r="B26" s="188"/>
      <c r="C26" s="334"/>
      <c r="D26" s="334"/>
      <c r="E26" s="334"/>
      <c r="F26" s="334"/>
      <c r="G26" s="334"/>
      <c r="H26" s="334"/>
      <c r="I26" s="334"/>
      <c r="J26" s="334"/>
      <c r="K26" s="334"/>
      <c r="L26" s="335">
        <f t="shared" si="1"/>
        <v>0</v>
      </c>
      <c r="M26" s="336">
        <v>0</v>
      </c>
      <c r="N26" s="338">
        <f t="shared" si="2"/>
        <v>0</v>
      </c>
    </row>
    <row r="27" spans="1:14" ht="13.8" x14ac:dyDescent="0.25">
      <c r="A27" s="186" t="s">
        <v>164</v>
      </c>
      <c r="B27" s="188"/>
      <c r="C27" s="334"/>
      <c r="D27" s="334"/>
      <c r="E27" s="334"/>
      <c r="F27" s="334"/>
      <c r="G27" s="334"/>
      <c r="H27" s="334"/>
      <c r="I27" s="334"/>
      <c r="J27" s="334"/>
      <c r="K27" s="334"/>
      <c r="L27" s="335">
        <f t="shared" si="1"/>
        <v>0</v>
      </c>
      <c r="M27" s="336">
        <v>0</v>
      </c>
      <c r="N27" s="338">
        <f t="shared" si="2"/>
        <v>0</v>
      </c>
    </row>
    <row r="28" spans="1:14" ht="13.8" x14ac:dyDescent="0.25">
      <c r="A28" s="186" t="s">
        <v>163</v>
      </c>
      <c r="B28" s="188"/>
      <c r="C28" s="334"/>
      <c r="D28" s="334"/>
      <c r="E28" s="334"/>
      <c r="F28" s="334"/>
      <c r="G28" s="334"/>
      <c r="H28" s="334"/>
      <c r="I28" s="334"/>
      <c r="J28" s="334"/>
      <c r="K28" s="334"/>
      <c r="L28" s="335">
        <f t="shared" si="1"/>
        <v>0</v>
      </c>
      <c r="M28" s="336">
        <v>0</v>
      </c>
      <c r="N28" s="338">
        <f t="shared" si="2"/>
        <v>0</v>
      </c>
    </row>
    <row r="29" spans="1:14" ht="13.8" x14ac:dyDescent="0.25">
      <c r="A29" s="186" t="s">
        <v>166</v>
      </c>
      <c r="B29" s="188"/>
      <c r="C29" s="334"/>
      <c r="D29" s="334"/>
      <c r="E29" s="334"/>
      <c r="F29" s="334"/>
      <c r="G29" s="334"/>
      <c r="H29" s="334"/>
      <c r="I29" s="334"/>
      <c r="J29" s="334"/>
      <c r="K29" s="334"/>
      <c r="L29" s="335">
        <f t="shared" si="1"/>
        <v>0</v>
      </c>
      <c r="M29" s="336">
        <v>0</v>
      </c>
      <c r="N29" s="338">
        <f t="shared" si="2"/>
        <v>0</v>
      </c>
    </row>
    <row r="30" spans="1:14" ht="13.8" x14ac:dyDescent="0.25">
      <c r="A30" s="186" t="s">
        <v>167</v>
      </c>
      <c r="B30" s="188"/>
      <c r="C30" s="334"/>
      <c r="D30" s="334"/>
      <c r="E30" s="334"/>
      <c r="F30" s="334"/>
      <c r="G30" s="334"/>
      <c r="H30" s="334"/>
      <c r="I30" s="334"/>
      <c r="J30" s="334"/>
      <c r="K30" s="334"/>
      <c r="L30" s="335">
        <f t="shared" si="1"/>
        <v>0</v>
      </c>
      <c r="M30" s="336">
        <v>0</v>
      </c>
      <c r="N30" s="338">
        <f t="shared" si="2"/>
        <v>0</v>
      </c>
    </row>
    <row r="31" spans="1:14" ht="13.8" x14ac:dyDescent="0.25">
      <c r="A31" s="186" t="s">
        <v>168</v>
      </c>
      <c r="B31" s="188"/>
      <c r="C31" s="334"/>
      <c r="D31" s="334"/>
      <c r="E31" s="334"/>
      <c r="F31" s="334"/>
      <c r="G31" s="334"/>
      <c r="H31" s="334"/>
      <c r="I31" s="334"/>
      <c r="J31" s="334"/>
      <c r="K31" s="334"/>
      <c r="L31" s="335">
        <f t="shared" si="1"/>
        <v>0</v>
      </c>
      <c r="M31" s="336">
        <v>0</v>
      </c>
      <c r="N31" s="338">
        <f t="shared" si="2"/>
        <v>0</v>
      </c>
    </row>
    <row r="32" spans="1:14" ht="13.8" x14ac:dyDescent="0.25">
      <c r="A32" s="186" t="s">
        <v>103</v>
      </c>
      <c r="B32" s="188"/>
      <c r="C32" s="334"/>
      <c r="D32" s="334"/>
      <c r="E32" s="334"/>
      <c r="F32" s="334"/>
      <c r="G32" s="334"/>
      <c r="H32" s="334"/>
      <c r="I32" s="334"/>
      <c r="J32" s="334"/>
      <c r="K32" s="334"/>
      <c r="L32" s="335">
        <f t="shared" si="1"/>
        <v>0</v>
      </c>
      <c r="M32" s="336">
        <v>0</v>
      </c>
      <c r="N32" s="338">
        <f t="shared" si="2"/>
        <v>0</v>
      </c>
    </row>
    <row r="33" spans="1:14" ht="13.8" x14ac:dyDescent="0.25">
      <c r="A33" s="186" t="s">
        <v>105</v>
      </c>
      <c r="B33" s="188"/>
      <c r="C33" s="334"/>
      <c r="D33" s="334"/>
      <c r="E33" s="334"/>
      <c r="F33" s="334"/>
      <c r="G33" s="334"/>
      <c r="H33" s="334"/>
      <c r="I33" s="334"/>
      <c r="J33" s="334"/>
      <c r="K33" s="334"/>
      <c r="L33" s="335">
        <f t="shared" si="1"/>
        <v>0</v>
      </c>
      <c r="M33" s="336">
        <v>0</v>
      </c>
      <c r="N33" s="338">
        <f t="shared" si="2"/>
        <v>0</v>
      </c>
    </row>
    <row r="34" spans="1:14" ht="13.8" x14ac:dyDescent="0.25">
      <c r="A34" s="189" t="s">
        <v>175</v>
      </c>
      <c r="B34" s="188"/>
      <c r="C34" s="334"/>
      <c r="D34" s="334"/>
      <c r="E34" s="334"/>
      <c r="F34" s="334"/>
      <c r="G34" s="334"/>
      <c r="H34" s="334"/>
      <c r="I34" s="334"/>
      <c r="J34" s="334"/>
      <c r="K34" s="334"/>
      <c r="L34" s="335">
        <f>SUM(C34:K34)</f>
        <v>0</v>
      </c>
      <c r="M34" s="336">
        <v>0</v>
      </c>
      <c r="N34" s="338">
        <f>L34*M34</f>
        <v>0</v>
      </c>
    </row>
    <row r="35" spans="1:14" ht="13.8" x14ac:dyDescent="0.25">
      <c r="A35" s="189" t="s">
        <v>106</v>
      </c>
      <c r="B35" s="188"/>
      <c r="C35" s="334"/>
      <c r="D35" s="334"/>
      <c r="E35" s="334"/>
      <c r="F35" s="334"/>
      <c r="G35" s="334"/>
      <c r="H35" s="334"/>
      <c r="I35" s="334"/>
      <c r="J35" s="334"/>
      <c r="K35" s="334"/>
      <c r="L35" s="335">
        <f t="shared" si="1"/>
        <v>0</v>
      </c>
      <c r="M35" s="336">
        <v>0</v>
      </c>
      <c r="N35" s="338">
        <f t="shared" si="2"/>
        <v>0</v>
      </c>
    </row>
    <row r="36" spans="1:14" ht="12.75" customHeight="1" thickBot="1" x14ac:dyDescent="0.3">
      <c r="A36" s="189"/>
      <c r="B36" s="190"/>
      <c r="C36" s="339"/>
      <c r="D36" s="339"/>
      <c r="E36" s="339"/>
      <c r="F36" s="339"/>
      <c r="G36" s="339"/>
      <c r="H36" s="339"/>
      <c r="I36" s="339"/>
      <c r="J36" s="339"/>
      <c r="K36" s="339"/>
      <c r="L36" s="340">
        <f t="shared" si="1"/>
        <v>0</v>
      </c>
      <c r="M36" s="341">
        <v>0</v>
      </c>
      <c r="N36" s="342">
        <f>L36*M36</f>
        <v>0</v>
      </c>
    </row>
    <row r="37" spans="1:14" ht="13.8" thickBot="1" x14ac:dyDescent="0.3"/>
    <row r="38" spans="1:14" ht="14.4" thickBot="1" x14ac:dyDescent="0.3">
      <c r="A38" s="463" t="s">
        <v>125</v>
      </c>
      <c r="B38" s="464"/>
      <c r="C38" s="464"/>
      <c r="D38" s="464"/>
      <c r="E38" s="464"/>
      <c r="F38" s="465"/>
      <c r="G38" s="466">
        <f>SUM(N11:N36)</f>
        <v>0</v>
      </c>
      <c r="H38" s="467"/>
    </row>
  </sheetData>
  <sheetProtection algorithmName="SHA-512" hashValue="rm9PZukYS6Yvg9kouHsGYXk6mhkrx6iZkcRjvzrSb+J1/c+DAuQ/sG8zvCLTcyWapdbKt3CMWPHdX1YzWxcoAQ==" saltValue="6kyOTebX3Nts+liKyboDjQ==" spinCount="100000" sheet="1" insertRows="0" selectLockedCells="1"/>
  <customSheetViews>
    <customSheetView guid="{CF5C7540-D66F-4A9E-AEE8-AAA829D1EAE3}">
      <selection activeCell="G24" sqref="G24"/>
      <pageMargins left="0.45" right="0.45" top="0.75" bottom="0.75" header="0.3" footer="0.3"/>
      <pageSetup orientation="landscape" r:id="rId1"/>
    </customSheetView>
  </customSheetViews>
  <mergeCells count="7">
    <mergeCell ref="A8:N8"/>
    <mergeCell ref="A3:N3"/>
    <mergeCell ref="A4:N4"/>
    <mergeCell ref="A38:F38"/>
    <mergeCell ref="G38:H38"/>
    <mergeCell ref="A5:K6"/>
    <mergeCell ref="L5:N5"/>
  </mergeCells>
  <printOptions horizontalCentered="1"/>
  <pageMargins left="0.25" right="0.25" top="0.75" bottom="0.75" header="0.3" footer="0.3"/>
  <pageSetup scale="6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35"/>
  <sheetViews>
    <sheetView topLeftCell="A4" zoomScale="80" zoomScaleNormal="80" workbookViewId="0">
      <selection activeCell="B11" sqref="B11"/>
    </sheetView>
  </sheetViews>
  <sheetFormatPr defaultColWidth="9.109375" defaultRowHeight="13.8" x14ac:dyDescent="0.25"/>
  <cols>
    <col min="1" max="1" width="30.88671875" style="1" bestFit="1" customWidth="1"/>
    <col min="2" max="11" width="5.6640625" style="1" customWidth="1"/>
    <col min="12" max="14" width="12.6640625" style="1" customWidth="1"/>
    <col min="15" max="15" width="9.109375" style="1"/>
    <col min="16" max="16" width="24.33203125" style="1" customWidth="1"/>
    <col min="17" max="23" width="9.109375" style="1"/>
    <col min="24" max="24" width="9.88671875" style="1" bestFit="1" customWidth="1"/>
    <col min="25" max="16384" width="9.109375" style="1"/>
  </cols>
  <sheetData>
    <row r="1" spans="1:16" x14ac:dyDescent="0.25">
      <c r="A1" s="306"/>
      <c r="B1" s="307"/>
      <c r="C1" s="307"/>
      <c r="D1" s="307"/>
      <c r="E1" s="307"/>
      <c r="F1" s="307"/>
      <c r="G1" s="307"/>
      <c r="H1" s="307"/>
      <c r="I1" s="307"/>
      <c r="J1" s="307"/>
      <c r="K1" s="307"/>
      <c r="L1" s="308"/>
      <c r="M1" s="308"/>
      <c r="N1" s="309">
        <f>'Pricing Proposal'!D4</f>
        <v>0</v>
      </c>
      <c r="O1" s="305"/>
    </row>
    <row r="2" spans="1:16" x14ac:dyDescent="0.25">
      <c r="A2" s="20"/>
      <c r="B2" s="207"/>
      <c r="C2" s="207"/>
      <c r="D2" s="207"/>
      <c r="E2" s="207"/>
      <c r="F2" s="207"/>
      <c r="G2" s="207"/>
      <c r="H2" s="207"/>
      <c r="I2" s="207"/>
      <c r="J2" s="207"/>
      <c r="K2" s="207"/>
      <c r="L2" s="310"/>
      <c r="M2" s="310"/>
      <c r="N2" s="311">
        <f>'Pricing Proposal'!D5</f>
        <v>0</v>
      </c>
      <c r="O2" s="305"/>
    </row>
    <row r="3" spans="1:16" ht="18" customHeight="1" x14ac:dyDescent="0.3">
      <c r="A3" s="477" t="s">
        <v>293</v>
      </c>
      <c r="B3" s="478"/>
      <c r="C3" s="478"/>
      <c r="D3" s="478"/>
      <c r="E3" s="478"/>
      <c r="F3" s="478"/>
      <c r="G3" s="478"/>
      <c r="H3" s="478"/>
      <c r="I3" s="478"/>
      <c r="J3" s="478"/>
      <c r="K3" s="478"/>
      <c r="L3" s="478"/>
      <c r="M3" s="478"/>
      <c r="N3" s="479"/>
    </row>
    <row r="4" spans="1:16" s="107" customFormat="1" ht="18" customHeight="1" x14ac:dyDescent="0.3">
      <c r="A4" s="488" t="s">
        <v>292</v>
      </c>
      <c r="B4" s="489"/>
      <c r="C4" s="489"/>
      <c r="D4" s="489"/>
      <c r="E4" s="489"/>
      <c r="F4" s="489"/>
      <c r="G4" s="489"/>
      <c r="H4" s="489"/>
      <c r="I4" s="489"/>
      <c r="J4" s="489"/>
      <c r="K4" s="489"/>
      <c r="L4" s="489"/>
      <c r="M4" s="489"/>
      <c r="N4" s="490"/>
    </row>
    <row r="5" spans="1:16" s="107" customFormat="1" ht="18" customHeight="1" x14ac:dyDescent="0.3">
      <c r="A5" s="480">
        <f>'Pricing Proposal'!D6</f>
        <v>0</v>
      </c>
      <c r="B5" s="481"/>
      <c r="C5" s="481"/>
      <c r="D5" s="481"/>
      <c r="E5" s="481"/>
      <c r="F5" s="481"/>
      <c r="G5" s="481"/>
      <c r="H5" s="481"/>
      <c r="I5" s="481"/>
      <c r="J5" s="481"/>
      <c r="K5" s="481"/>
      <c r="L5" s="481"/>
      <c r="M5" s="481"/>
      <c r="N5" s="482"/>
    </row>
    <row r="6" spans="1:16" ht="69" customHeight="1" x14ac:dyDescent="0.25">
      <c r="A6" s="460" t="s">
        <v>302</v>
      </c>
      <c r="B6" s="461"/>
      <c r="C6" s="461"/>
      <c r="D6" s="461"/>
      <c r="E6" s="461"/>
      <c r="F6" s="461"/>
      <c r="G6" s="461"/>
      <c r="H6" s="461"/>
      <c r="I6" s="461"/>
      <c r="J6" s="461"/>
      <c r="K6" s="461"/>
      <c r="L6" s="461"/>
      <c r="M6" s="461"/>
      <c r="N6" s="462"/>
    </row>
    <row r="7" spans="1:16" x14ac:dyDescent="0.25">
      <c r="A7" s="468" t="s">
        <v>83</v>
      </c>
      <c r="B7" s="469"/>
      <c r="C7" s="469"/>
      <c r="D7" s="469"/>
      <c r="E7" s="469"/>
      <c r="F7" s="469"/>
      <c r="G7" s="469"/>
      <c r="H7" s="469"/>
      <c r="I7" s="469"/>
      <c r="J7" s="469"/>
      <c r="K7" s="470"/>
      <c r="L7" s="483" t="s">
        <v>215</v>
      </c>
      <c r="M7" s="484"/>
      <c r="N7" s="485"/>
    </row>
    <row r="8" spans="1:16" x14ac:dyDescent="0.25">
      <c r="A8" s="471"/>
      <c r="B8" s="472"/>
      <c r="C8" s="472"/>
      <c r="D8" s="472"/>
      <c r="E8" s="472"/>
      <c r="F8" s="472"/>
      <c r="G8" s="472"/>
      <c r="H8" s="472"/>
      <c r="I8" s="472"/>
      <c r="J8" s="472"/>
      <c r="K8" s="473"/>
      <c r="L8" s="358"/>
      <c r="M8" s="359" t="s">
        <v>216</v>
      </c>
      <c r="N8" s="360"/>
    </row>
    <row r="9" spans="1:16" ht="15" thickBot="1" x14ac:dyDescent="0.35">
      <c r="A9" s="147"/>
      <c r="B9" s="147"/>
      <c r="C9" s="147"/>
      <c r="D9" s="147"/>
      <c r="E9" s="147"/>
      <c r="F9" s="147"/>
      <c r="G9" s="147"/>
      <c r="H9" s="147"/>
      <c r="I9" s="147"/>
      <c r="J9" s="147"/>
      <c r="K9" s="147"/>
      <c r="L9" s="147"/>
      <c r="M9" s="147"/>
      <c r="N9" s="147"/>
    </row>
    <row r="10" spans="1:16" ht="219.75" customHeight="1" thickBot="1" x14ac:dyDescent="0.35">
      <c r="A10" s="147"/>
      <c r="B10" s="343" t="s">
        <v>206</v>
      </c>
      <c r="C10" s="344" t="s">
        <v>207</v>
      </c>
      <c r="D10" s="344" t="s">
        <v>208</v>
      </c>
      <c r="E10" s="344" t="s">
        <v>209</v>
      </c>
      <c r="F10" s="344" t="s">
        <v>210</v>
      </c>
      <c r="G10" s="344" t="s">
        <v>217</v>
      </c>
      <c r="H10" s="345" t="s">
        <v>212</v>
      </c>
      <c r="I10" s="345" t="s">
        <v>212</v>
      </c>
      <c r="J10" s="345" t="s">
        <v>212</v>
      </c>
      <c r="K10" s="345" t="s">
        <v>212</v>
      </c>
      <c r="L10" s="344" t="s">
        <v>213</v>
      </c>
      <c r="M10" s="344" t="s">
        <v>87</v>
      </c>
      <c r="N10" s="344" t="s">
        <v>214</v>
      </c>
    </row>
    <row r="11" spans="1:16" ht="14.4" x14ac:dyDescent="0.25">
      <c r="A11" s="193" t="s">
        <v>218</v>
      </c>
      <c r="B11" s="346"/>
      <c r="C11" s="347">
        <f>SUM(C12:C23)</f>
        <v>0</v>
      </c>
      <c r="D11" s="347">
        <f t="shared" ref="D11:K11" si="0">SUM(D12:D23)</f>
        <v>0</v>
      </c>
      <c r="E11" s="347">
        <f t="shared" si="0"/>
        <v>0</v>
      </c>
      <c r="F11" s="347">
        <f t="shared" si="0"/>
        <v>0</v>
      </c>
      <c r="G11" s="347">
        <f t="shared" si="0"/>
        <v>0</v>
      </c>
      <c r="H11" s="347">
        <f t="shared" si="0"/>
        <v>0</v>
      </c>
      <c r="I11" s="347">
        <f t="shared" si="0"/>
        <v>0</v>
      </c>
      <c r="J11" s="347">
        <f t="shared" si="0"/>
        <v>0</v>
      </c>
      <c r="K11" s="347">
        <f t="shared" si="0"/>
        <v>0</v>
      </c>
      <c r="L11" s="347">
        <f>SUM(L12:L32)</f>
        <v>0</v>
      </c>
      <c r="M11" s="348"/>
      <c r="N11" s="349">
        <f>SUM(N12:N32)</f>
        <v>0</v>
      </c>
    </row>
    <row r="12" spans="1:16" x14ac:dyDescent="0.25">
      <c r="A12" s="194" t="s">
        <v>88</v>
      </c>
      <c r="B12" s="195"/>
      <c r="C12" s="350"/>
      <c r="D12" s="350"/>
      <c r="E12" s="350"/>
      <c r="F12" s="350"/>
      <c r="G12" s="350"/>
      <c r="H12" s="350"/>
      <c r="I12" s="350"/>
      <c r="J12" s="350"/>
      <c r="K12" s="350"/>
      <c r="L12" s="351">
        <f t="shared" ref="L12:L32" si="1">SUM(C12:K12)</f>
        <v>0</v>
      </c>
      <c r="M12" s="352">
        <v>0</v>
      </c>
      <c r="N12" s="353">
        <f>+L12*M12</f>
        <v>0</v>
      </c>
      <c r="P12" s="379" t="s">
        <v>300</v>
      </c>
    </row>
    <row r="13" spans="1:16" x14ac:dyDescent="0.25">
      <c r="A13" s="194" t="s">
        <v>89</v>
      </c>
      <c r="B13" s="195"/>
      <c r="C13" s="350"/>
      <c r="D13" s="350"/>
      <c r="E13" s="350"/>
      <c r="F13" s="350"/>
      <c r="G13" s="350"/>
      <c r="H13" s="350"/>
      <c r="I13" s="350"/>
      <c r="J13" s="350"/>
      <c r="K13" s="350"/>
      <c r="L13" s="351">
        <f t="shared" si="1"/>
        <v>0</v>
      </c>
      <c r="M13" s="352">
        <v>0</v>
      </c>
      <c r="N13" s="353">
        <f t="shared" ref="N13:N32" si="2">+L13*M13</f>
        <v>0</v>
      </c>
      <c r="P13" s="380" t="s">
        <v>301</v>
      </c>
    </row>
    <row r="14" spans="1:16" x14ac:dyDescent="0.25">
      <c r="A14" s="194" t="s">
        <v>90</v>
      </c>
      <c r="B14" s="195"/>
      <c r="C14" s="350"/>
      <c r="D14" s="350"/>
      <c r="E14" s="350"/>
      <c r="F14" s="350"/>
      <c r="G14" s="350"/>
      <c r="H14" s="350"/>
      <c r="I14" s="350"/>
      <c r="J14" s="350"/>
      <c r="K14" s="350"/>
      <c r="L14" s="351">
        <f t="shared" si="1"/>
        <v>0</v>
      </c>
      <c r="M14" s="352">
        <v>0</v>
      </c>
      <c r="N14" s="353">
        <f t="shared" si="2"/>
        <v>0</v>
      </c>
    </row>
    <row r="15" spans="1:16" x14ac:dyDescent="0.25">
      <c r="A15" s="194" t="s">
        <v>91</v>
      </c>
      <c r="B15" s="195"/>
      <c r="C15" s="350"/>
      <c r="D15" s="350"/>
      <c r="E15" s="350"/>
      <c r="F15" s="350"/>
      <c r="G15" s="350"/>
      <c r="H15" s="350"/>
      <c r="I15" s="350"/>
      <c r="J15" s="350"/>
      <c r="K15" s="350"/>
      <c r="L15" s="351">
        <f t="shared" si="1"/>
        <v>0</v>
      </c>
      <c r="M15" s="352">
        <v>0</v>
      </c>
      <c r="N15" s="353">
        <f t="shared" si="2"/>
        <v>0</v>
      </c>
    </row>
    <row r="16" spans="1:16" x14ac:dyDescent="0.25">
      <c r="A16" s="194" t="s">
        <v>126</v>
      </c>
      <c r="B16" s="195"/>
      <c r="C16" s="350"/>
      <c r="D16" s="350"/>
      <c r="E16" s="350"/>
      <c r="F16" s="350"/>
      <c r="G16" s="350"/>
      <c r="H16" s="350"/>
      <c r="I16" s="350"/>
      <c r="J16" s="350"/>
      <c r="K16" s="350"/>
      <c r="L16" s="351">
        <f t="shared" si="1"/>
        <v>0</v>
      </c>
      <c r="M16" s="352">
        <v>0</v>
      </c>
      <c r="N16" s="353">
        <f t="shared" si="2"/>
        <v>0</v>
      </c>
    </row>
    <row r="17" spans="1:24" x14ac:dyDescent="0.25">
      <c r="A17" s="194" t="s">
        <v>92</v>
      </c>
      <c r="B17" s="195"/>
      <c r="C17" s="350"/>
      <c r="D17" s="350"/>
      <c r="E17" s="350"/>
      <c r="F17" s="350"/>
      <c r="G17" s="350"/>
      <c r="H17" s="350"/>
      <c r="I17" s="350"/>
      <c r="J17" s="350"/>
      <c r="K17" s="350"/>
      <c r="L17" s="351">
        <f t="shared" si="1"/>
        <v>0</v>
      </c>
      <c r="M17" s="352">
        <v>0</v>
      </c>
      <c r="N17" s="353">
        <f t="shared" si="2"/>
        <v>0</v>
      </c>
      <c r="X17" s="304"/>
    </row>
    <row r="18" spans="1:24" x14ac:dyDescent="0.25">
      <c r="A18" s="194" t="s">
        <v>93</v>
      </c>
      <c r="B18" s="195"/>
      <c r="C18" s="350"/>
      <c r="D18" s="350"/>
      <c r="E18" s="350"/>
      <c r="F18" s="350"/>
      <c r="G18" s="350"/>
      <c r="H18" s="350"/>
      <c r="I18" s="350"/>
      <c r="J18" s="350"/>
      <c r="K18" s="350"/>
      <c r="L18" s="351">
        <f t="shared" si="1"/>
        <v>0</v>
      </c>
      <c r="M18" s="352">
        <v>0</v>
      </c>
      <c r="N18" s="353">
        <f t="shared" si="2"/>
        <v>0</v>
      </c>
    </row>
    <row r="19" spans="1:24" x14ac:dyDescent="0.25">
      <c r="A19" s="194" t="s">
        <v>94</v>
      </c>
      <c r="B19" s="195"/>
      <c r="C19" s="350"/>
      <c r="D19" s="350"/>
      <c r="E19" s="350"/>
      <c r="F19" s="350"/>
      <c r="G19" s="350"/>
      <c r="H19" s="350"/>
      <c r="I19" s="350"/>
      <c r="J19" s="350"/>
      <c r="K19" s="350"/>
      <c r="L19" s="351">
        <f t="shared" si="1"/>
        <v>0</v>
      </c>
      <c r="M19" s="352">
        <v>0</v>
      </c>
      <c r="N19" s="353">
        <f t="shared" si="2"/>
        <v>0</v>
      </c>
    </row>
    <row r="20" spans="1:24" x14ac:dyDescent="0.25">
      <c r="A20" s="194" t="s">
        <v>95</v>
      </c>
      <c r="B20" s="195"/>
      <c r="C20" s="350"/>
      <c r="D20" s="350"/>
      <c r="E20" s="350"/>
      <c r="F20" s="350"/>
      <c r="G20" s="350"/>
      <c r="H20" s="350"/>
      <c r="I20" s="350"/>
      <c r="J20" s="350"/>
      <c r="K20" s="350"/>
      <c r="L20" s="351">
        <f t="shared" si="1"/>
        <v>0</v>
      </c>
      <c r="M20" s="352">
        <v>0</v>
      </c>
      <c r="N20" s="353">
        <f t="shared" si="2"/>
        <v>0</v>
      </c>
    </row>
    <row r="21" spans="1:24" x14ac:dyDescent="0.25">
      <c r="A21" s="194" t="s">
        <v>96</v>
      </c>
      <c r="B21" s="195"/>
      <c r="C21" s="350"/>
      <c r="D21" s="350"/>
      <c r="E21" s="350"/>
      <c r="F21" s="350"/>
      <c r="G21" s="350"/>
      <c r="H21" s="350"/>
      <c r="I21" s="350"/>
      <c r="J21" s="350"/>
      <c r="K21" s="350"/>
      <c r="L21" s="351">
        <f t="shared" si="1"/>
        <v>0</v>
      </c>
      <c r="M21" s="352">
        <v>0</v>
      </c>
      <c r="N21" s="353">
        <f t="shared" si="2"/>
        <v>0</v>
      </c>
    </row>
    <row r="22" spans="1:24" x14ac:dyDescent="0.25">
      <c r="A22" s="194" t="s">
        <v>97</v>
      </c>
      <c r="B22" s="195"/>
      <c r="C22" s="350"/>
      <c r="D22" s="350"/>
      <c r="E22" s="350"/>
      <c r="F22" s="350"/>
      <c r="G22" s="350"/>
      <c r="H22" s="350"/>
      <c r="I22" s="350"/>
      <c r="J22" s="350"/>
      <c r="K22" s="350"/>
      <c r="L22" s="351">
        <f t="shared" si="1"/>
        <v>0</v>
      </c>
      <c r="M22" s="352">
        <v>0</v>
      </c>
      <c r="N22" s="353">
        <f t="shared" si="2"/>
        <v>0</v>
      </c>
    </row>
    <row r="23" spans="1:24" x14ac:dyDescent="0.25">
      <c r="A23" s="194" t="s">
        <v>98</v>
      </c>
      <c r="B23" s="195"/>
      <c r="C23" s="350"/>
      <c r="D23" s="350"/>
      <c r="E23" s="350"/>
      <c r="F23" s="350"/>
      <c r="G23" s="350"/>
      <c r="H23" s="350"/>
      <c r="I23" s="350"/>
      <c r="J23" s="350"/>
      <c r="K23" s="350"/>
      <c r="L23" s="351">
        <f t="shared" si="1"/>
        <v>0</v>
      </c>
      <c r="M23" s="352">
        <v>0</v>
      </c>
      <c r="N23" s="353">
        <f t="shared" si="2"/>
        <v>0</v>
      </c>
    </row>
    <row r="24" spans="1:24" x14ac:dyDescent="0.25">
      <c r="A24" s="194" t="s">
        <v>99</v>
      </c>
      <c r="B24" s="195"/>
      <c r="C24" s="350"/>
      <c r="D24" s="350"/>
      <c r="E24" s="350"/>
      <c r="F24" s="350"/>
      <c r="G24" s="350"/>
      <c r="H24" s="350"/>
      <c r="I24" s="350"/>
      <c r="J24" s="350"/>
      <c r="K24" s="350"/>
      <c r="L24" s="351">
        <f t="shared" si="1"/>
        <v>0</v>
      </c>
      <c r="M24" s="352">
        <v>0</v>
      </c>
      <c r="N24" s="353">
        <f t="shared" si="2"/>
        <v>0</v>
      </c>
    </row>
    <row r="25" spans="1:24" x14ac:dyDescent="0.25">
      <c r="A25" s="194" t="s">
        <v>100</v>
      </c>
      <c r="B25" s="195"/>
      <c r="C25" s="350"/>
      <c r="D25" s="350"/>
      <c r="E25" s="350"/>
      <c r="F25" s="350"/>
      <c r="G25" s="350"/>
      <c r="H25" s="350"/>
      <c r="I25" s="350"/>
      <c r="J25" s="350"/>
      <c r="K25" s="350"/>
      <c r="L25" s="351">
        <f t="shared" si="1"/>
        <v>0</v>
      </c>
      <c r="M25" s="352">
        <v>0</v>
      </c>
      <c r="N25" s="353">
        <f t="shared" si="2"/>
        <v>0</v>
      </c>
    </row>
    <row r="26" spans="1:24" x14ac:dyDescent="0.25">
      <c r="A26" s="194" t="s">
        <v>101</v>
      </c>
      <c r="B26" s="195"/>
      <c r="C26" s="350"/>
      <c r="D26" s="350"/>
      <c r="E26" s="350"/>
      <c r="F26" s="350"/>
      <c r="G26" s="350"/>
      <c r="H26" s="350"/>
      <c r="I26" s="350"/>
      <c r="J26" s="350"/>
      <c r="K26" s="350"/>
      <c r="L26" s="351">
        <f t="shared" si="1"/>
        <v>0</v>
      </c>
      <c r="M26" s="352">
        <v>0</v>
      </c>
      <c r="N26" s="353">
        <f t="shared" si="2"/>
        <v>0</v>
      </c>
    </row>
    <row r="27" spans="1:24" x14ac:dyDescent="0.25">
      <c r="A27" s="194" t="s">
        <v>102</v>
      </c>
      <c r="B27" s="195"/>
      <c r="C27" s="350"/>
      <c r="D27" s="350"/>
      <c r="E27" s="350"/>
      <c r="F27" s="350"/>
      <c r="G27" s="350"/>
      <c r="H27" s="350"/>
      <c r="I27" s="350"/>
      <c r="J27" s="350"/>
      <c r="K27" s="350"/>
      <c r="L27" s="351">
        <f t="shared" si="1"/>
        <v>0</v>
      </c>
      <c r="M27" s="352">
        <v>0</v>
      </c>
      <c r="N27" s="353">
        <f t="shared" si="2"/>
        <v>0</v>
      </c>
    </row>
    <row r="28" spans="1:24" x14ac:dyDescent="0.25">
      <c r="A28" s="194" t="s">
        <v>127</v>
      </c>
      <c r="B28" s="195"/>
      <c r="C28" s="350"/>
      <c r="D28" s="350"/>
      <c r="E28" s="350"/>
      <c r="F28" s="350"/>
      <c r="G28" s="350"/>
      <c r="H28" s="350"/>
      <c r="I28" s="350"/>
      <c r="J28" s="350"/>
      <c r="K28" s="350"/>
      <c r="L28" s="351">
        <f t="shared" si="1"/>
        <v>0</v>
      </c>
      <c r="M28" s="352">
        <v>0</v>
      </c>
      <c r="N28" s="353">
        <f t="shared" si="2"/>
        <v>0</v>
      </c>
    </row>
    <row r="29" spans="1:24" ht="14.25" hidden="1" customHeight="1" thickBot="1" x14ac:dyDescent="0.3">
      <c r="A29" s="194" t="s">
        <v>103</v>
      </c>
      <c r="B29" s="195"/>
      <c r="C29" s="350"/>
      <c r="D29" s="350"/>
      <c r="E29" s="350"/>
      <c r="F29" s="350"/>
      <c r="G29" s="350"/>
      <c r="H29" s="350"/>
      <c r="I29" s="350"/>
      <c r="J29" s="350"/>
      <c r="K29" s="350"/>
      <c r="L29" s="351">
        <f t="shared" si="1"/>
        <v>0</v>
      </c>
      <c r="M29" s="352">
        <v>10</v>
      </c>
      <c r="N29" s="353">
        <f t="shared" si="2"/>
        <v>0</v>
      </c>
    </row>
    <row r="30" spans="1:24" ht="14.25" hidden="1" customHeight="1" thickBot="1" x14ac:dyDescent="0.3">
      <c r="A30" s="194" t="s">
        <v>104</v>
      </c>
      <c r="B30" s="195"/>
      <c r="C30" s="350"/>
      <c r="D30" s="350"/>
      <c r="E30" s="350"/>
      <c r="F30" s="350"/>
      <c r="G30" s="350"/>
      <c r="H30" s="350"/>
      <c r="I30" s="350"/>
      <c r="J30" s="350"/>
      <c r="K30" s="350"/>
      <c r="L30" s="351">
        <f t="shared" si="1"/>
        <v>0</v>
      </c>
      <c r="M30" s="352">
        <v>10</v>
      </c>
      <c r="N30" s="353">
        <f t="shared" si="2"/>
        <v>0</v>
      </c>
    </row>
    <row r="31" spans="1:24" x14ac:dyDescent="0.25">
      <c r="A31" s="194" t="s">
        <v>105</v>
      </c>
      <c r="B31" s="195"/>
      <c r="C31" s="350"/>
      <c r="D31" s="350"/>
      <c r="E31" s="350"/>
      <c r="F31" s="350"/>
      <c r="G31" s="350"/>
      <c r="H31" s="350"/>
      <c r="I31" s="350"/>
      <c r="J31" s="350"/>
      <c r="K31" s="350"/>
      <c r="L31" s="351">
        <f t="shared" si="1"/>
        <v>0</v>
      </c>
      <c r="M31" s="352">
        <v>0</v>
      </c>
      <c r="N31" s="353">
        <f t="shared" si="2"/>
        <v>0</v>
      </c>
    </row>
    <row r="32" spans="1:24" ht="14.4" thickBot="1" x14ac:dyDescent="0.3">
      <c r="A32" s="196" t="s">
        <v>106</v>
      </c>
      <c r="B32" s="197"/>
      <c r="C32" s="354"/>
      <c r="D32" s="354"/>
      <c r="E32" s="354"/>
      <c r="F32" s="354"/>
      <c r="G32" s="354"/>
      <c r="H32" s="354"/>
      <c r="I32" s="354"/>
      <c r="J32" s="354"/>
      <c r="K32" s="354"/>
      <c r="L32" s="355">
        <f t="shared" si="1"/>
        <v>0</v>
      </c>
      <c r="M32" s="356">
        <v>0</v>
      </c>
      <c r="N32" s="357">
        <f t="shared" si="2"/>
        <v>0</v>
      </c>
    </row>
    <row r="33" spans="1:15" s="154" customFormat="1" ht="15" thickBot="1" x14ac:dyDescent="0.35">
      <c r="A33" s="283"/>
      <c r="B33" s="284"/>
      <c r="C33" s="285"/>
      <c r="D33" s="285"/>
      <c r="E33" s="285"/>
      <c r="F33" s="285"/>
      <c r="G33" s="285"/>
      <c r="H33" s="285"/>
      <c r="I33" s="285"/>
      <c r="J33" s="285"/>
      <c r="K33" s="285"/>
      <c r="L33" s="286"/>
      <c r="M33" s="287"/>
      <c r="N33" s="288"/>
      <c r="O33" s="289"/>
    </row>
    <row r="34" spans="1:15" ht="14.4" thickBot="1" x14ac:dyDescent="0.3">
      <c r="A34" s="491" t="s">
        <v>142</v>
      </c>
      <c r="B34" s="492"/>
      <c r="C34" s="492"/>
      <c r="D34" s="492"/>
      <c r="E34" s="492"/>
      <c r="F34" s="492"/>
      <c r="G34" s="492"/>
      <c r="H34" s="492"/>
      <c r="I34" s="492"/>
      <c r="J34" s="492"/>
      <c r="K34" s="492"/>
      <c r="L34" s="493"/>
      <c r="M34" s="486">
        <f>SUM(N12:N32)</f>
        <v>0</v>
      </c>
      <c r="N34" s="487"/>
    </row>
    <row r="35" spans="1:15" x14ac:dyDescent="0.25">
      <c r="B35" s="179"/>
      <c r="C35" s="180"/>
      <c r="D35" s="180"/>
      <c r="E35" s="180"/>
      <c r="F35" s="180"/>
      <c r="G35" s="180"/>
    </row>
  </sheetData>
  <sheetProtection algorithmName="SHA-512" hashValue="LgsCmo3uFaYj7Xxvgz3LCKGKBd2XlOSIeap+1hk/WW1D5AZ0+NMjX0DBGUVFcmfTmKM0xLSR9k3a8i2iwc/NGg==" saltValue="hM1jGUVCPxjMRPPdf8asQg==" spinCount="100000" sheet="1" insertRows="0" selectLockedCells="1"/>
  <customSheetViews>
    <customSheetView guid="{CF5C7540-D66F-4A9E-AEE8-AAA829D1EAE3}" topLeftCell="A25">
      <selection activeCell="I47" sqref="I47"/>
      <pageMargins left="0.7" right="0.45" top="0.5" bottom="0.25" header="0.3" footer="0.3"/>
      <pageSetup orientation="portrait" r:id="rId1"/>
    </customSheetView>
  </customSheetViews>
  <mergeCells count="8">
    <mergeCell ref="A3:N3"/>
    <mergeCell ref="A5:N5"/>
    <mergeCell ref="L7:N7"/>
    <mergeCell ref="M34:N34"/>
    <mergeCell ref="A6:N6"/>
    <mergeCell ref="A4:N4"/>
    <mergeCell ref="A7:K8"/>
    <mergeCell ref="A34:L34"/>
  </mergeCells>
  <printOptions horizontalCentered="1"/>
  <pageMargins left="0.25" right="0.25" top="0.75" bottom="0.75" header="0.3" footer="0.3"/>
  <pageSetup scale="5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K45"/>
  <sheetViews>
    <sheetView zoomScaleNormal="100" workbookViewId="0">
      <pane ySplit="6" topLeftCell="A7" activePane="bottomLeft" state="frozen"/>
      <selection activeCell="M4" sqref="M4"/>
      <selection pane="bottomLeft" activeCell="B17" sqref="B17:O17"/>
    </sheetView>
  </sheetViews>
  <sheetFormatPr defaultColWidth="9.109375" defaultRowHeight="13.8" x14ac:dyDescent="0.25"/>
  <cols>
    <col min="1" max="1" width="22.109375" style="1" customWidth="1"/>
    <col min="2" max="13" width="4.33203125" style="1" customWidth="1"/>
    <col min="14" max="14" width="8" style="1" customWidth="1"/>
    <col min="15" max="15" width="6.5546875" style="1" customWidth="1"/>
    <col min="16" max="27" width="4.33203125" style="1" customWidth="1"/>
    <col min="28" max="28" width="8" style="1" customWidth="1"/>
    <col min="29" max="29" width="6.5546875" style="1" customWidth="1"/>
    <col min="30" max="41" width="4.33203125" style="1" customWidth="1"/>
    <col min="42" max="42" width="8" style="1" customWidth="1"/>
    <col min="43" max="43" width="6.5546875" style="1" customWidth="1"/>
    <col min="44" max="55" width="4.33203125" style="1" customWidth="1"/>
    <col min="56" max="56" width="8" style="1" customWidth="1"/>
    <col min="57" max="57" width="6.5546875" style="1" customWidth="1"/>
    <col min="58" max="69" width="4.33203125" style="1" customWidth="1"/>
    <col min="70" max="70" width="8" style="1" customWidth="1"/>
    <col min="71" max="71" width="6.5546875" style="1" customWidth="1"/>
    <col min="72" max="83" width="4.33203125" style="1" customWidth="1"/>
    <col min="84" max="84" width="8" style="1" customWidth="1"/>
    <col min="85" max="85" width="6.5546875" style="1" customWidth="1"/>
    <col min="86" max="97" width="4.33203125" style="1" customWidth="1"/>
    <col min="98" max="98" width="8" style="1" customWidth="1"/>
    <col min="99" max="99" width="6.5546875" style="1" customWidth="1"/>
    <col min="100" max="111" width="4.33203125" style="1" customWidth="1"/>
    <col min="112" max="112" width="8" style="1" bestFit="1" customWidth="1"/>
    <col min="113" max="113" width="6.5546875" style="1" bestFit="1" customWidth="1"/>
    <col min="114" max="114" width="8" style="1" bestFit="1" customWidth="1"/>
    <col min="115" max="16384" width="9.109375" style="1"/>
  </cols>
  <sheetData>
    <row r="1" spans="1:115" x14ac:dyDescent="0.25">
      <c r="A1" s="306"/>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7"/>
      <c r="CJ1" s="307"/>
      <c r="CK1" s="307"/>
      <c r="CL1" s="307"/>
      <c r="CM1" s="307"/>
      <c r="CN1" s="307"/>
      <c r="CO1" s="307"/>
      <c r="CP1" s="307"/>
      <c r="CQ1" s="307"/>
      <c r="CR1" s="307"/>
      <c r="CS1" s="307"/>
      <c r="CT1" s="307"/>
      <c r="CU1" s="307"/>
      <c r="CV1" s="307"/>
      <c r="CW1" s="307"/>
      <c r="CX1" s="307"/>
      <c r="CY1" s="307"/>
      <c r="CZ1" s="307"/>
      <c r="DA1" s="307"/>
      <c r="DB1" s="307"/>
      <c r="DC1" s="307"/>
      <c r="DD1" s="307"/>
      <c r="DE1" s="307"/>
      <c r="DF1" s="307"/>
      <c r="DG1" s="307"/>
      <c r="DH1" s="307"/>
      <c r="DI1" s="307"/>
      <c r="DJ1" s="307"/>
      <c r="DK1" s="309">
        <f>'Pricing Proposal'!D4</f>
        <v>0</v>
      </c>
    </row>
    <row r="2" spans="1:115" x14ac:dyDescent="0.25">
      <c r="A2" s="20"/>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311">
        <f>'Pricing Proposal'!D5</f>
        <v>0</v>
      </c>
    </row>
    <row r="3" spans="1:115" ht="18" customHeight="1" x14ac:dyDescent="0.3">
      <c r="A3" s="477" t="s">
        <v>293</v>
      </c>
      <c r="B3" s="478"/>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c r="BS3" s="478"/>
      <c r="BT3" s="478"/>
      <c r="BU3" s="478"/>
      <c r="BV3" s="478"/>
      <c r="BW3" s="478"/>
      <c r="BX3" s="478"/>
      <c r="BY3" s="478"/>
      <c r="BZ3" s="478"/>
      <c r="CA3" s="478"/>
      <c r="CB3" s="478"/>
      <c r="CC3" s="478"/>
      <c r="CD3" s="478"/>
      <c r="CE3" s="478"/>
      <c r="CF3" s="478"/>
      <c r="CG3" s="478"/>
      <c r="CH3" s="478"/>
      <c r="CI3" s="478"/>
      <c r="CJ3" s="478"/>
      <c r="CK3" s="478"/>
      <c r="CL3" s="478"/>
      <c r="CM3" s="478"/>
      <c r="CN3" s="478"/>
      <c r="CO3" s="478"/>
      <c r="CP3" s="478"/>
      <c r="CQ3" s="478"/>
      <c r="CR3" s="478"/>
      <c r="CS3" s="478"/>
      <c r="CT3" s="478"/>
      <c r="CU3" s="478"/>
      <c r="CV3" s="478"/>
      <c r="CW3" s="478"/>
      <c r="CX3" s="478"/>
      <c r="CY3" s="478"/>
      <c r="CZ3" s="478"/>
      <c r="DA3" s="478"/>
      <c r="DB3" s="478"/>
      <c r="DC3" s="478"/>
      <c r="DD3" s="478"/>
      <c r="DE3" s="478"/>
      <c r="DF3" s="478"/>
      <c r="DG3" s="478"/>
      <c r="DH3" s="478"/>
      <c r="DI3" s="478"/>
      <c r="DJ3" s="478"/>
      <c r="DK3" s="479"/>
    </row>
    <row r="4" spans="1:115" s="107" customFormat="1" ht="18" customHeight="1" x14ac:dyDescent="0.3">
      <c r="A4" s="488" t="s">
        <v>294</v>
      </c>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89"/>
      <c r="BW4" s="489"/>
      <c r="BX4" s="489"/>
      <c r="BY4" s="489"/>
      <c r="BZ4" s="489"/>
      <c r="CA4" s="489"/>
      <c r="CB4" s="489"/>
      <c r="CC4" s="489"/>
      <c r="CD4" s="489"/>
      <c r="CE4" s="489"/>
      <c r="CF4" s="489"/>
      <c r="CG4" s="489"/>
      <c r="CH4" s="489"/>
      <c r="CI4" s="489"/>
      <c r="CJ4" s="489"/>
      <c r="CK4" s="489"/>
      <c r="CL4" s="489"/>
      <c r="CM4" s="489"/>
      <c r="CN4" s="489"/>
      <c r="CO4" s="489"/>
      <c r="CP4" s="489"/>
      <c r="CQ4" s="489"/>
      <c r="CR4" s="489"/>
      <c r="CS4" s="489"/>
      <c r="CT4" s="489"/>
      <c r="CU4" s="489"/>
      <c r="CV4" s="489"/>
      <c r="CW4" s="489"/>
      <c r="CX4" s="489"/>
      <c r="CY4" s="489"/>
      <c r="CZ4" s="489"/>
      <c r="DA4" s="489"/>
      <c r="DB4" s="489"/>
      <c r="DC4" s="489"/>
      <c r="DD4" s="489"/>
      <c r="DE4" s="489"/>
      <c r="DF4" s="489"/>
      <c r="DG4" s="489"/>
      <c r="DH4" s="489"/>
      <c r="DI4" s="489"/>
      <c r="DJ4" s="489"/>
      <c r="DK4" s="490"/>
    </row>
    <row r="5" spans="1:115" s="107" customFormat="1" ht="18" customHeight="1" x14ac:dyDescent="0.3">
      <c r="A5" s="480">
        <f>'Pricing Proposal'!D6</f>
        <v>0</v>
      </c>
      <c r="B5" s="481"/>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c r="CA5" s="481"/>
      <c r="CB5" s="481"/>
      <c r="CC5" s="481"/>
      <c r="CD5" s="481"/>
      <c r="CE5" s="481"/>
      <c r="CF5" s="481"/>
      <c r="CG5" s="481"/>
      <c r="CH5" s="481"/>
      <c r="CI5" s="481"/>
      <c r="CJ5" s="481"/>
      <c r="CK5" s="481"/>
      <c r="CL5" s="481"/>
      <c r="CM5" s="481"/>
      <c r="CN5" s="481"/>
      <c r="CO5" s="481"/>
      <c r="CP5" s="481"/>
      <c r="CQ5" s="481"/>
      <c r="CR5" s="481"/>
      <c r="CS5" s="481"/>
      <c r="CT5" s="481"/>
      <c r="CU5" s="481"/>
      <c r="CV5" s="481"/>
      <c r="CW5" s="481"/>
      <c r="CX5" s="481"/>
      <c r="CY5" s="481"/>
      <c r="CZ5" s="481"/>
      <c r="DA5" s="481"/>
      <c r="DB5" s="481"/>
      <c r="DC5" s="481"/>
      <c r="DD5" s="481"/>
      <c r="DE5" s="481"/>
      <c r="DF5" s="481"/>
      <c r="DG5" s="481"/>
      <c r="DH5" s="481"/>
      <c r="DI5" s="481"/>
      <c r="DJ5" s="481"/>
      <c r="DK5" s="482"/>
    </row>
    <row r="6" spans="1:115" s="262" customFormat="1" ht="48" customHeight="1" x14ac:dyDescent="0.25">
      <c r="A6" s="494" t="s">
        <v>303</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6"/>
    </row>
    <row r="7" spans="1:115" ht="15" customHeight="1" x14ac:dyDescent="0.25">
      <c r="A7" s="499" t="s">
        <v>109</v>
      </c>
      <c r="B7" s="500"/>
      <c r="C7" s="500"/>
      <c r="D7" s="500"/>
      <c r="E7" s="500"/>
      <c r="F7" s="500"/>
      <c r="G7" s="500"/>
      <c r="H7" s="500"/>
      <c r="I7" s="500"/>
      <c r="J7" s="500"/>
      <c r="K7" s="500"/>
      <c r="L7" s="500"/>
      <c r="M7" s="500"/>
      <c r="N7" s="500"/>
      <c r="O7" s="500"/>
      <c r="P7" s="500"/>
      <c r="Q7" s="500"/>
      <c r="R7" s="500"/>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7"/>
      <c r="BM7" s="207"/>
      <c r="BN7" s="207"/>
      <c r="BO7" s="207"/>
      <c r="BP7" s="207"/>
      <c r="BQ7" s="207"/>
      <c r="BR7" s="207"/>
      <c r="BS7" s="207"/>
      <c r="BT7" s="207"/>
      <c r="BU7" s="207"/>
      <c r="BV7" s="207"/>
      <c r="BW7" s="207"/>
      <c r="BX7" s="207"/>
      <c r="BY7" s="207"/>
      <c r="BZ7" s="207"/>
      <c r="CA7" s="207"/>
      <c r="CB7" s="207"/>
      <c r="CC7" s="207"/>
      <c r="CD7" s="207"/>
      <c r="CE7" s="207"/>
      <c r="CF7" s="207"/>
      <c r="CG7" s="207"/>
      <c r="CH7" s="207"/>
      <c r="CI7" s="207"/>
      <c r="CJ7" s="207"/>
      <c r="CK7" s="207"/>
      <c r="CL7" s="207"/>
      <c r="CM7" s="207"/>
      <c r="CN7" s="207"/>
      <c r="CO7" s="207"/>
      <c r="CP7" s="207"/>
      <c r="CQ7" s="207"/>
      <c r="CR7" s="207"/>
      <c r="CS7" s="207"/>
      <c r="CT7" s="207"/>
      <c r="CU7" s="207"/>
      <c r="CV7" s="207"/>
      <c r="CW7" s="207"/>
      <c r="CX7" s="207"/>
      <c r="CY7" s="207"/>
      <c r="CZ7" s="207"/>
      <c r="DA7" s="207"/>
      <c r="DB7" s="207"/>
      <c r="DC7" s="207"/>
      <c r="DD7" s="207"/>
      <c r="DE7" s="207"/>
      <c r="DF7" s="207"/>
      <c r="DG7" s="207"/>
      <c r="DH7" s="207"/>
      <c r="DI7" s="207"/>
      <c r="DJ7" s="207"/>
      <c r="DK7" s="22"/>
    </row>
    <row r="8" spans="1:115" x14ac:dyDescent="0.25">
      <c r="A8" s="21"/>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312"/>
      <c r="BK8" s="312"/>
      <c r="BL8" s="312"/>
      <c r="BM8" s="312"/>
      <c r="BN8" s="312"/>
      <c r="BO8" s="312"/>
      <c r="BP8" s="312"/>
      <c r="BQ8" s="312"/>
      <c r="BR8" s="312"/>
      <c r="BS8" s="312"/>
      <c r="BT8" s="312"/>
      <c r="BU8" s="312"/>
      <c r="BV8" s="312"/>
      <c r="BW8" s="312"/>
      <c r="BX8" s="312"/>
      <c r="BY8" s="312"/>
      <c r="BZ8" s="312"/>
      <c r="CA8" s="312"/>
      <c r="CB8" s="312"/>
      <c r="CC8" s="312"/>
      <c r="CD8" s="312"/>
      <c r="CE8" s="312"/>
      <c r="CF8" s="312"/>
      <c r="CG8" s="312"/>
      <c r="CH8" s="312"/>
      <c r="CI8" s="312"/>
      <c r="CJ8" s="312"/>
      <c r="CK8" s="312"/>
      <c r="CL8" s="312"/>
      <c r="CM8" s="312"/>
      <c r="CN8" s="312"/>
      <c r="CO8" s="312"/>
      <c r="CP8" s="312"/>
      <c r="CQ8" s="312"/>
      <c r="CR8" s="312"/>
      <c r="CS8" s="312"/>
      <c r="CT8" s="312"/>
      <c r="CU8" s="312"/>
      <c r="CV8" s="312"/>
      <c r="CW8" s="312"/>
      <c r="CX8" s="312"/>
      <c r="CY8" s="312"/>
      <c r="CZ8" s="312"/>
      <c r="DA8" s="312"/>
      <c r="DB8" s="312"/>
      <c r="DC8" s="312"/>
      <c r="DD8" s="312"/>
      <c r="DE8" s="312"/>
      <c r="DF8" s="312"/>
      <c r="DG8" s="312"/>
      <c r="DH8" s="312"/>
      <c r="DI8" s="312"/>
      <c r="DJ8" s="312"/>
      <c r="DK8" s="26"/>
    </row>
    <row r="9" spans="1:115" x14ac:dyDescent="0.25">
      <c r="A9" s="198" t="s">
        <v>219</v>
      </c>
      <c r="B9" s="199"/>
      <c r="C9" s="199"/>
      <c r="D9" s="199"/>
      <c r="E9" s="199"/>
      <c r="F9" s="199"/>
      <c r="G9" s="199"/>
      <c r="H9" s="199"/>
      <c r="I9" s="199"/>
      <c r="J9" s="199"/>
      <c r="K9" s="199"/>
      <c r="L9" s="199"/>
      <c r="M9" s="199"/>
      <c r="N9" s="199"/>
      <c r="O9" s="199"/>
      <c r="P9" s="199"/>
      <c r="Q9" s="199"/>
      <c r="R9" s="199"/>
      <c r="S9" s="199"/>
      <c r="T9" s="199"/>
      <c r="U9" s="199"/>
      <c r="V9" s="199"/>
      <c r="W9" s="199"/>
      <c r="X9" s="199"/>
      <c r="Y9" s="199"/>
      <c r="Z9" s="199" t="s">
        <v>35</v>
      </c>
      <c r="AA9" s="199"/>
      <c r="AB9" s="199"/>
      <c r="AC9" s="199"/>
      <c r="AD9" s="199"/>
      <c r="AE9" s="199"/>
      <c r="AF9" s="199"/>
      <c r="AG9" s="199"/>
      <c r="AH9" s="199"/>
      <c r="AI9" s="199"/>
      <c r="AJ9" s="199"/>
      <c r="AK9" s="199"/>
      <c r="AL9" s="199"/>
      <c r="AM9" s="199"/>
      <c r="AN9" s="199" t="s">
        <v>35</v>
      </c>
      <c r="AO9" s="199"/>
      <c r="AP9" s="199"/>
      <c r="AQ9" s="199"/>
      <c r="AR9" s="199"/>
      <c r="AS9" s="199"/>
      <c r="AT9" s="199"/>
      <c r="AU9" s="199"/>
      <c r="AV9" s="199"/>
      <c r="AW9" s="199"/>
      <c r="AX9" s="199"/>
      <c r="AY9" s="199"/>
      <c r="AZ9" s="199"/>
      <c r="BA9" s="199"/>
      <c r="BB9" s="199" t="s">
        <v>35</v>
      </c>
      <c r="BC9" s="199"/>
      <c r="BD9" s="199"/>
      <c r="BE9" s="199"/>
      <c r="BF9" s="199"/>
      <c r="BG9" s="199"/>
      <c r="BH9" s="199"/>
      <c r="BI9" s="199"/>
      <c r="BJ9" s="199"/>
      <c r="BK9" s="199"/>
      <c r="BL9" s="199"/>
      <c r="BM9" s="199"/>
      <c r="BN9" s="199"/>
      <c r="BO9" s="199"/>
      <c r="BP9" s="199" t="s">
        <v>35</v>
      </c>
      <c r="BQ9" s="199"/>
      <c r="BR9" s="199"/>
      <c r="BS9" s="199"/>
      <c r="BT9" s="199"/>
      <c r="BU9" s="199"/>
      <c r="BV9" s="199"/>
      <c r="BW9" s="199"/>
      <c r="BX9" s="199"/>
      <c r="BY9" s="199"/>
      <c r="BZ9" s="199"/>
      <c r="CA9" s="199"/>
      <c r="CB9" s="199"/>
      <c r="CC9" s="199"/>
      <c r="CD9" s="199" t="s">
        <v>35</v>
      </c>
      <c r="CE9" s="199"/>
      <c r="CF9" s="199"/>
      <c r="CG9" s="199"/>
      <c r="CH9" s="199"/>
      <c r="CI9" s="199"/>
      <c r="CJ9" s="199"/>
      <c r="CK9" s="199"/>
      <c r="CL9" s="199"/>
      <c r="CM9" s="199"/>
      <c r="CN9" s="199"/>
      <c r="CO9" s="199"/>
      <c r="CP9" s="199"/>
      <c r="CQ9" s="199"/>
      <c r="CR9" s="199" t="s">
        <v>35</v>
      </c>
      <c r="CS9" s="199"/>
      <c r="CT9" s="199"/>
      <c r="CU9" s="199"/>
      <c r="CV9" s="199"/>
      <c r="CW9" s="199"/>
      <c r="CX9" s="199"/>
      <c r="CY9" s="199"/>
      <c r="CZ9" s="199"/>
      <c r="DA9" s="199"/>
      <c r="DB9" s="199"/>
      <c r="DC9" s="199"/>
      <c r="DD9" s="199"/>
      <c r="DE9" s="199"/>
      <c r="DF9" s="199"/>
      <c r="DG9" s="199"/>
      <c r="DH9" s="199"/>
      <c r="DI9" s="199"/>
      <c r="DJ9" s="199"/>
      <c r="DK9" s="200"/>
    </row>
    <row r="10" spans="1:115" x14ac:dyDescent="0.25">
      <c r="A10" s="201" t="s">
        <v>220</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t="s">
        <v>221</v>
      </c>
      <c r="AC10" s="202"/>
      <c r="AD10" s="202"/>
      <c r="AE10" s="202"/>
      <c r="AF10" s="202"/>
      <c r="AG10" s="202"/>
      <c r="AH10" s="202"/>
      <c r="AI10" s="202"/>
      <c r="AJ10" s="202"/>
      <c r="AK10" s="202"/>
      <c r="AL10" s="202"/>
      <c r="AM10" s="202"/>
      <c r="AN10" s="202"/>
      <c r="AO10" s="202"/>
      <c r="AP10" s="202" t="s">
        <v>221</v>
      </c>
      <c r="AQ10" s="202"/>
      <c r="AR10" s="202"/>
      <c r="AS10" s="202"/>
      <c r="AT10" s="202"/>
      <c r="AU10" s="202"/>
      <c r="AV10" s="202"/>
      <c r="AW10" s="202"/>
      <c r="AX10" s="202"/>
      <c r="AY10" s="202"/>
      <c r="AZ10" s="202"/>
      <c r="BA10" s="202"/>
      <c r="BB10" s="202"/>
      <c r="BC10" s="202"/>
      <c r="BD10" s="202" t="s">
        <v>221</v>
      </c>
      <c r="BE10" s="202"/>
      <c r="BF10" s="202"/>
      <c r="BG10" s="202"/>
      <c r="BH10" s="202"/>
      <c r="BI10" s="202"/>
      <c r="BJ10" s="202"/>
      <c r="BK10" s="202"/>
      <c r="BL10" s="202"/>
      <c r="BM10" s="202"/>
      <c r="BN10" s="202"/>
      <c r="BO10" s="202"/>
      <c r="BP10" s="202"/>
      <c r="BQ10" s="202"/>
      <c r="BR10" s="202" t="s">
        <v>221</v>
      </c>
      <c r="BS10" s="202"/>
      <c r="BT10" s="202"/>
      <c r="BU10" s="202"/>
      <c r="BV10" s="202"/>
      <c r="BW10" s="202"/>
      <c r="BX10" s="202"/>
      <c r="BY10" s="202"/>
      <c r="BZ10" s="202"/>
      <c r="CA10" s="202"/>
      <c r="CB10" s="202"/>
      <c r="CC10" s="202"/>
      <c r="CD10" s="202"/>
      <c r="CE10" s="202"/>
      <c r="CF10" s="202" t="s">
        <v>221</v>
      </c>
      <c r="CG10" s="202"/>
      <c r="CH10" s="202"/>
      <c r="CI10" s="202"/>
      <c r="CJ10" s="202"/>
      <c r="CK10" s="202"/>
      <c r="CL10" s="202"/>
      <c r="CM10" s="202"/>
      <c r="CN10" s="202"/>
      <c r="CO10" s="202"/>
      <c r="CP10" s="202"/>
      <c r="CQ10" s="202"/>
      <c r="CR10" s="202"/>
      <c r="CS10" s="202"/>
      <c r="CT10" s="202" t="s">
        <v>221</v>
      </c>
      <c r="CU10" s="202"/>
      <c r="CV10" s="202"/>
      <c r="CW10" s="202"/>
      <c r="CX10" s="202"/>
      <c r="CY10" s="202"/>
      <c r="CZ10" s="202"/>
      <c r="DA10" s="202"/>
      <c r="DB10" s="202"/>
      <c r="DC10" s="202"/>
      <c r="DD10" s="202"/>
      <c r="DE10" s="202"/>
      <c r="DF10" s="202"/>
      <c r="DG10" s="202"/>
      <c r="DH10" s="202"/>
      <c r="DI10" s="202"/>
      <c r="DJ10" s="202"/>
      <c r="DK10" s="203"/>
    </row>
    <row r="11" spans="1:115" x14ac:dyDescent="0.25">
      <c r="A11" s="201" t="s">
        <v>222</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t="s">
        <v>223</v>
      </c>
      <c r="AC11" s="202"/>
      <c r="AD11" s="202"/>
      <c r="AE11" s="202"/>
      <c r="AF11" s="202"/>
      <c r="AG11" s="202"/>
      <c r="AH11" s="202"/>
      <c r="AI11" s="202"/>
      <c r="AJ11" s="202"/>
      <c r="AK11" s="202"/>
      <c r="AL11" s="202"/>
      <c r="AM11" s="202"/>
      <c r="AN11" s="202"/>
      <c r="AO11" s="202"/>
      <c r="AP11" s="202" t="s">
        <v>223</v>
      </c>
      <c r="AQ11" s="202"/>
      <c r="AR11" s="202"/>
      <c r="AS11" s="202"/>
      <c r="AT11" s="202"/>
      <c r="AU11" s="202"/>
      <c r="AV11" s="202"/>
      <c r="AW11" s="202"/>
      <c r="AX11" s="202"/>
      <c r="AY11" s="202"/>
      <c r="AZ11" s="202"/>
      <c r="BA11" s="202"/>
      <c r="BB11" s="202"/>
      <c r="BC11" s="202"/>
      <c r="BD11" s="202" t="s">
        <v>223</v>
      </c>
      <c r="BE11" s="202"/>
      <c r="BF11" s="202"/>
      <c r="BG11" s="202"/>
      <c r="BH11" s="202"/>
      <c r="BI11" s="202"/>
      <c r="BJ11" s="202"/>
      <c r="BK11" s="202"/>
      <c r="BL11" s="202"/>
      <c r="BM11" s="202"/>
      <c r="BN11" s="202"/>
      <c r="BO11" s="202"/>
      <c r="BP11" s="202"/>
      <c r="BQ11" s="202"/>
      <c r="BR11" s="202" t="s">
        <v>223</v>
      </c>
      <c r="BS11" s="202"/>
      <c r="BT11" s="202"/>
      <c r="BU11" s="202"/>
      <c r="BV11" s="202"/>
      <c r="BW11" s="202"/>
      <c r="BX11" s="202"/>
      <c r="BY11" s="202"/>
      <c r="BZ11" s="202"/>
      <c r="CA11" s="202"/>
      <c r="CB11" s="202"/>
      <c r="CC11" s="202"/>
      <c r="CD11" s="202"/>
      <c r="CE11" s="202"/>
      <c r="CF11" s="202" t="s">
        <v>223</v>
      </c>
      <c r="CG11" s="202"/>
      <c r="CH11" s="202"/>
      <c r="CI11" s="202"/>
      <c r="CJ11" s="202"/>
      <c r="CK11" s="202"/>
      <c r="CL11" s="202"/>
      <c r="CM11" s="202"/>
      <c r="CN11" s="202"/>
      <c r="CO11" s="202"/>
      <c r="CP11" s="202"/>
      <c r="CQ11" s="202"/>
      <c r="CR11" s="202"/>
      <c r="CS11" s="202"/>
      <c r="CT11" s="202" t="s">
        <v>223</v>
      </c>
      <c r="CU11" s="202"/>
      <c r="CV11" s="202"/>
      <c r="CW11" s="202"/>
      <c r="CX11" s="202"/>
      <c r="CY11" s="202"/>
      <c r="CZ11" s="202"/>
      <c r="DA11" s="202"/>
      <c r="DB11" s="202"/>
      <c r="DC11" s="202"/>
      <c r="DD11" s="202"/>
      <c r="DE11" s="202"/>
      <c r="DF11" s="202"/>
      <c r="DG11" s="202"/>
      <c r="DH11" s="202"/>
      <c r="DI11" s="202"/>
      <c r="DJ11" s="202"/>
      <c r="DK11" s="203"/>
    </row>
    <row r="12" spans="1:115" x14ac:dyDescent="0.25">
      <c r="A12" s="201" t="s">
        <v>224</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3"/>
    </row>
    <row r="13" spans="1:115" x14ac:dyDescent="0.25">
      <c r="A13" s="201" t="s">
        <v>225</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379" t="s">
        <v>300</v>
      </c>
      <c r="AC13" s="381"/>
      <c r="AD13" s="202"/>
      <c r="AE13" s="202"/>
      <c r="AF13" s="202"/>
      <c r="AG13" s="202"/>
      <c r="AH13" s="202"/>
      <c r="AI13" s="202"/>
      <c r="AJ13" s="202"/>
      <c r="AK13" s="202"/>
      <c r="AL13" s="202"/>
      <c r="AM13" s="202"/>
      <c r="AN13" s="202"/>
      <c r="AO13" s="202"/>
      <c r="AP13" s="379" t="s">
        <v>300</v>
      </c>
      <c r="AQ13" s="381"/>
      <c r="AR13" s="202"/>
      <c r="AS13" s="202"/>
      <c r="AT13" s="202"/>
      <c r="AU13" s="202"/>
      <c r="AV13" s="202"/>
      <c r="AW13" s="202"/>
      <c r="AX13" s="202"/>
      <c r="AY13" s="202"/>
      <c r="AZ13" s="202"/>
      <c r="BA13" s="202"/>
      <c r="BB13" s="202"/>
      <c r="BC13" s="202"/>
      <c r="BD13" s="379" t="s">
        <v>300</v>
      </c>
      <c r="BE13" s="381"/>
      <c r="BF13" s="202"/>
      <c r="BG13" s="202"/>
      <c r="BH13" s="202"/>
      <c r="BI13" s="202"/>
      <c r="BJ13" s="202"/>
      <c r="BK13" s="202"/>
      <c r="BL13" s="202"/>
      <c r="BM13" s="202"/>
      <c r="BN13" s="202"/>
      <c r="BO13" s="202"/>
      <c r="BP13" s="202"/>
      <c r="BQ13" s="202"/>
      <c r="BR13" s="379" t="s">
        <v>300</v>
      </c>
      <c r="BS13" s="381"/>
      <c r="BT13" s="202"/>
      <c r="BU13" s="202"/>
      <c r="BV13" s="202"/>
      <c r="BW13" s="202"/>
      <c r="BX13" s="202"/>
      <c r="BY13" s="202"/>
      <c r="BZ13" s="202"/>
      <c r="CA13" s="202"/>
      <c r="CB13" s="202"/>
      <c r="CC13" s="202"/>
      <c r="CD13" s="202"/>
      <c r="CE13" s="202"/>
      <c r="CF13" s="379" t="s">
        <v>300</v>
      </c>
      <c r="CG13" s="381"/>
      <c r="CH13" s="202"/>
      <c r="CI13" s="202"/>
      <c r="CJ13" s="202"/>
      <c r="CK13" s="202"/>
      <c r="CL13" s="202"/>
      <c r="CM13" s="202"/>
      <c r="CN13" s="202"/>
      <c r="CO13" s="202"/>
      <c r="CP13" s="202"/>
      <c r="CQ13" s="202"/>
      <c r="CR13" s="202"/>
      <c r="CS13" s="202"/>
      <c r="CT13" s="379" t="s">
        <v>300</v>
      </c>
      <c r="CU13" s="381"/>
      <c r="CV13" s="381"/>
      <c r="CW13" s="381"/>
      <c r="CX13" s="202"/>
      <c r="CY13" s="202"/>
      <c r="CZ13" s="202"/>
      <c r="DA13" s="202"/>
      <c r="DB13" s="202"/>
      <c r="DC13" s="202"/>
      <c r="DD13" s="202"/>
      <c r="DE13" s="202"/>
      <c r="DF13" s="202"/>
      <c r="DG13" s="202"/>
      <c r="DH13" s="202"/>
      <c r="DI13" s="202"/>
      <c r="DJ13" s="202"/>
      <c r="DK13" s="203"/>
    </row>
    <row r="14" spans="1:115" x14ac:dyDescent="0.25">
      <c r="A14" s="201" t="s">
        <v>226</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380" t="s">
        <v>301</v>
      </c>
      <c r="AC14" s="382"/>
      <c r="AD14" s="202"/>
      <c r="AE14" s="202"/>
      <c r="AF14" s="202"/>
      <c r="AG14" s="202"/>
      <c r="AH14" s="202"/>
      <c r="AI14" s="202"/>
      <c r="AJ14" s="202"/>
      <c r="AK14" s="202"/>
      <c r="AL14" s="202"/>
      <c r="AM14" s="202"/>
      <c r="AN14" s="202"/>
      <c r="AO14" s="202"/>
      <c r="AP14" s="380" t="s">
        <v>301</v>
      </c>
      <c r="AQ14" s="382"/>
      <c r="AR14" s="202"/>
      <c r="AS14" s="202"/>
      <c r="AT14" s="202"/>
      <c r="AU14" s="202"/>
      <c r="AV14" s="202"/>
      <c r="AW14" s="202"/>
      <c r="AX14" s="202"/>
      <c r="AY14" s="202"/>
      <c r="AZ14" s="202"/>
      <c r="BA14" s="202"/>
      <c r="BB14" s="202"/>
      <c r="BC14" s="202"/>
      <c r="BD14" s="380" t="s">
        <v>301</v>
      </c>
      <c r="BE14" s="382"/>
      <c r="BF14" s="202"/>
      <c r="BG14" s="202"/>
      <c r="BH14" s="202"/>
      <c r="BI14" s="202"/>
      <c r="BJ14" s="202"/>
      <c r="BK14" s="202"/>
      <c r="BL14" s="202"/>
      <c r="BM14" s="202"/>
      <c r="BN14" s="202"/>
      <c r="BO14" s="202"/>
      <c r="BP14" s="202"/>
      <c r="BQ14" s="202"/>
      <c r="BR14" s="380" t="s">
        <v>301</v>
      </c>
      <c r="BS14" s="382"/>
      <c r="BT14" s="202"/>
      <c r="BU14" s="202"/>
      <c r="BV14" s="202"/>
      <c r="BW14" s="202"/>
      <c r="BX14" s="202"/>
      <c r="BY14" s="202"/>
      <c r="BZ14" s="202"/>
      <c r="CA14" s="202"/>
      <c r="CB14" s="202"/>
      <c r="CC14" s="202"/>
      <c r="CD14" s="202"/>
      <c r="CE14" s="202"/>
      <c r="CF14" s="380" t="s">
        <v>301</v>
      </c>
      <c r="CG14" s="382"/>
      <c r="CH14" s="202"/>
      <c r="CI14" s="202"/>
      <c r="CJ14" s="202"/>
      <c r="CK14" s="202"/>
      <c r="CL14" s="202"/>
      <c r="CM14" s="202"/>
      <c r="CN14" s="202"/>
      <c r="CO14" s="202"/>
      <c r="CP14" s="202"/>
      <c r="CQ14" s="202"/>
      <c r="CR14" s="202"/>
      <c r="CS14" s="202"/>
      <c r="CT14" s="380" t="s">
        <v>301</v>
      </c>
      <c r="CU14" s="382"/>
      <c r="CV14" s="382"/>
      <c r="CW14" s="382"/>
      <c r="CX14" s="202"/>
      <c r="CY14" s="202"/>
      <c r="CZ14" s="202"/>
      <c r="DA14" s="202"/>
      <c r="DB14" s="202"/>
      <c r="DC14" s="202"/>
      <c r="DD14" s="202"/>
      <c r="DE14" s="202"/>
      <c r="DF14" s="202"/>
      <c r="DG14" s="202"/>
      <c r="DH14" s="202"/>
      <c r="DI14" s="202"/>
      <c r="DJ14" s="202"/>
      <c r="DK14" s="203"/>
    </row>
    <row r="15" spans="1:115" x14ac:dyDescent="0.25">
      <c r="A15" s="201" t="s">
        <v>227</v>
      </c>
      <c r="B15" s="204"/>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3"/>
    </row>
    <row r="16" spans="1:115" ht="15.6" thickBot="1" x14ac:dyDescent="0.3">
      <c r="A16" s="205"/>
      <c r="B16" s="206"/>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7"/>
      <c r="CS16" s="207"/>
      <c r="CT16" s="207"/>
      <c r="CU16" s="207"/>
      <c r="CV16" s="207"/>
      <c r="CW16" s="207"/>
      <c r="CX16" s="207"/>
      <c r="CY16" s="207"/>
      <c r="CZ16" s="207"/>
      <c r="DA16" s="207"/>
      <c r="DB16" s="207"/>
      <c r="DC16" s="207"/>
      <c r="DD16" s="207"/>
      <c r="DE16" s="207"/>
      <c r="DF16" s="207"/>
      <c r="DG16" s="207"/>
      <c r="DH16" s="207"/>
      <c r="DI16" s="207"/>
      <c r="DJ16" s="207"/>
      <c r="DK16" s="22"/>
    </row>
    <row r="17" spans="1:115" ht="17.399999999999999" x14ac:dyDescent="0.3">
      <c r="A17" s="20"/>
      <c r="B17" s="501">
        <f ca="1">YEAR(TODAY())</f>
        <v>2021</v>
      </c>
      <c r="C17" s="502"/>
      <c r="D17" s="502"/>
      <c r="E17" s="502"/>
      <c r="F17" s="502"/>
      <c r="G17" s="502"/>
      <c r="H17" s="502"/>
      <c r="I17" s="502"/>
      <c r="J17" s="502"/>
      <c r="K17" s="502"/>
      <c r="L17" s="502"/>
      <c r="M17" s="502"/>
      <c r="N17" s="502"/>
      <c r="O17" s="503"/>
      <c r="P17" s="504">
        <v>2022</v>
      </c>
      <c r="Q17" s="505"/>
      <c r="R17" s="505"/>
      <c r="S17" s="505"/>
      <c r="T17" s="505"/>
      <c r="U17" s="505"/>
      <c r="V17" s="505"/>
      <c r="W17" s="505"/>
      <c r="X17" s="505"/>
      <c r="Y17" s="505"/>
      <c r="Z17" s="505"/>
      <c r="AA17" s="505"/>
      <c r="AB17" s="505"/>
      <c r="AC17" s="506"/>
      <c r="AD17" s="504">
        <f>P17+1</f>
        <v>2023</v>
      </c>
      <c r="AE17" s="505"/>
      <c r="AF17" s="505"/>
      <c r="AG17" s="505"/>
      <c r="AH17" s="505"/>
      <c r="AI17" s="505"/>
      <c r="AJ17" s="505"/>
      <c r="AK17" s="505"/>
      <c r="AL17" s="505"/>
      <c r="AM17" s="505"/>
      <c r="AN17" s="505"/>
      <c r="AO17" s="505"/>
      <c r="AP17" s="505"/>
      <c r="AQ17" s="506"/>
      <c r="AR17" s="504">
        <v>2024</v>
      </c>
      <c r="AS17" s="505"/>
      <c r="AT17" s="505"/>
      <c r="AU17" s="505"/>
      <c r="AV17" s="505"/>
      <c r="AW17" s="505"/>
      <c r="AX17" s="505"/>
      <c r="AY17" s="505"/>
      <c r="AZ17" s="505"/>
      <c r="BA17" s="505"/>
      <c r="BB17" s="505"/>
      <c r="BC17" s="505"/>
      <c r="BD17" s="505"/>
      <c r="BE17" s="506"/>
      <c r="BF17" s="504">
        <v>2025</v>
      </c>
      <c r="BG17" s="505"/>
      <c r="BH17" s="505"/>
      <c r="BI17" s="505"/>
      <c r="BJ17" s="505"/>
      <c r="BK17" s="505"/>
      <c r="BL17" s="505"/>
      <c r="BM17" s="505"/>
      <c r="BN17" s="505"/>
      <c r="BO17" s="505"/>
      <c r="BP17" s="505"/>
      <c r="BQ17" s="505"/>
      <c r="BR17" s="505"/>
      <c r="BS17" s="506"/>
      <c r="BT17" s="504">
        <f>BF17+1</f>
        <v>2026</v>
      </c>
      <c r="BU17" s="505"/>
      <c r="BV17" s="505"/>
      <c r="BW17" s="505"/>
      <c r="BX17" s="505"/>
      <c r="BY17" s="505"/>
      <c r="BZ17" s="505"/>
      <c r="CA17" s="505"/>
      <c r="CB17" s="505"/>
      <c r="CC17" s="505"/>
      <c r="CD17" s="505"/>
      <c r="CE17" s="505"/>
      <c r="CF17" s="505"/>
      <c r="CG17" s="506"/>
      <c r="CH17" s="504">
        <v>2027</v>
      </c>
      <c r="CI17" s="505"/>
      <c r="CJ17" s="505"/>
      <c r="CK17" s="505"/>
      <c r="CL17" s="505"/>
      <c r="CM17" s="505"/>
      <c r="CN17" s="505"/>
      <c r="CO17" s="505"/>
      <c r="CP17" s="505"/>
      <c r="CQ17" s="505"/>
      <c r="CR17" s="505"/>
      <c r="CS17" s="505"/>
      <c r="CT17" s="505"/>
      <c r="CU17" s="506"/>
      <c r="CV17" s="504">
        <v>2028</v>
      </c>
      <c r="CW17" s="505"/>
      <c r="CX17" s="505"/>
      <c r="CY17" s="505"/>
      <c r="CZ17" s="505"/>
      <c r="DA17" s="505"/>
      <c r="DB17" s="505"/>
      <c r="DC17" s="505"/>
      <c r="DD17" s="505"/>
      <c r="DE17" s="505"/>
      <c r="DF17" s="505"/>
      <c r="DG17" s="505"/>
      <c r="DH17" s="505"/>
      <c r="DI17" s="506"/>
      <c r="DJ17" s="208"/>
      <c r="DK17" s="209"/>
    </row>
    <row r="18" spans="1:115" ht="15" x14ac:dyDescent="0.25">
      <c r="A18" s="21"/>
      <c r="B18" s="370" t="s">
        <v>228</v>
      </c>
      <c r="C18" s="371" t="s">
        <v>229</v>
      </c>
      <c r="D18" s="371" t="s">
        <v>230</v>
      </c>
      <c r="E18" s="371" t="s">
        <v>231</v>
      </c>
      <c r="F18" s="371" t="s">
        <v>232</v>
      </c>
      <c r="G18" s="371" t="s">
        <v>233</v>
      </c>
      <c r="H18" s="371" t="s">
        <v>234</v>
      </c>
      <c r="I18" s="371" t="s">
        <v>235</v>
      </c>
      <c r="J18" s="371" t="s">
        <v>236</v>
      </c>
      <c r="K18" s="371" t="s">
        <v>237</v>
      </c>
      <c r="L18" s="371" t="s">
        <v>238</v>
      </c>
      <c r="M18" s="371" t="s">
        <v>239</v>
      </c>
      <c r="N18" s="210"/>
      <c r="O18" s="211"/>
      <c r="P18" s="370" t="s">
        <v>228</v>
      </c>
      <c r="Q18" s="371" t="s">
        <v>229</v>
      </c>
      <c r="R18" s="371" t="s">
        <v>230</v>
      </c>
      <c r="S18" s="371" t="s">
        <v>231</v>
      </c>
      <c r="T18" s="371" t="s">
        <v>232</v>
      </c>
      <c r="U18" s="371" t="s">
        <v>233</v>
      </c>
      <c r="V18" s="371" t="s">
        <v>234</v>
      </c>
      <c r="W18" s="371" t="s">
        <v>235</v>
      </c>
      <c r="X18" s="371" t="s">
        <v>236</v>
      </c>
      <c r="Y18" s="371" t="s">
        <v>237</v>
      </c>
      <c r="Z18" s="371" t="s">
        <v>238</v>
      </c>
      <c r="AA18" s="371" t="s">
        <v>239</v>
      </c>
      <c r="AB18" s="210"/>
      <c r="AC18" s="212"/>
      <c r="AD18" s="370" t="s">
        <v>228</v>
      </c>
      <c r="AE18" s="371" t="s">
        <v>229</v>
      </c>
      <c r="AF18" s="371" t="s">
        <v>230</v>
      </c>
      <c r="AG18" s="371" t="s">
        <v>231</v>
      </c>
      <c r="AH18" s="371" t="s">
        <v>232</v>
      </c>
      <c r="AI18" s="371" t="s">
        <v>233</v>
      </c>
      <c r="AJ18" s="371" t="s">
        <v>234</v>
      </c>
      <c r="AK18" s="371" t="s">
        <v>235</v>
      </c>
      <c r="AL18" s="371" t="s">
        <v>236</v>
      </c>
      <c r="AM18" s="371" t="s">
        <v>237</v>
      </c>
      <c r="AN18" s="371" t="s">
        <v>238</v>
      </c>
      <c r="AO18" s="371" t="s">
        <v>239</v>
      </c>
      <c r="AP18" s="210"/>
      <c r="AQ18" s="212"/>
      <c r="AR18" s="370" t="s">
        <v>228</v>
      </c>
      <c r="AS18" s="371" t="s">
        <v>229</v>
      </c>
      <c r="AT18" s="371" t="s">
        <v>230</v>
      </c>
      <c r="AU18" s="371" t="s">
        <v>231</v>
      </c>
      <c r="AV18" s="371" t="s">
        <v>232</v>
      </c>
      <c r="AW18" s="371" t="s">
        <v>233</v>
      </c>
      <c r="AX18" s="371" t="s">
        <v>234</v>
      </c>
      <c r="AY18" s="371" t="s">
        <v>235</v>
      </c>
      <c r="AZ18" s="371" t="s">
        <v>236</v>
      </c>
      <c r="BA18" s="371" t="s">
        <v>237</v>
      </c>
      <c r="BB18" s="371" t="s">
        <v>238</v>
      </c>
      <c r="BC18" s="371" t="s">
        <v>239</v>
      </c>
      <c r="BD18" s="210"/>
      <c r="BE18" s="212"/>
      <c r="BF18" s="370" t="s">
        <v>228</v>
      </c>
      <c r="BG18" s="371" t="s">
        <v>229</v>
      </c>
      <c r="BH18" s="371" t="s">
        <v>230</v>
      </c>
      <c r="BI18" s="371" t="s">
        <v>231</v>
      </c>
      <c r="BJ18" s="371" t="s">
        <v>232</v>
      </c>
      <c r="BK18" s="371" t="s">
        <v>233</v>
      </c>
      <c r="BL18" s="371" t="s">
        <v>234</v>
      </c>
      <c r="BM18" s="371" t="s">
        <v>235</v>
      </c>
      <c r="BN18" s="371" t="s">
        <v>236</v>
      </c>
      <c r="BO18" s="371" t="s">
        <v>237</v>
      </c>
      <c r="BP18" s="371" t="s">
        <v>238</v>
      </c>
      <c r="BQ18" s="371" t="s">
        <v>239</v>
      </c>
      <c r="BR18" s="210"/>
      <c r="BS18" s="212"/>
      <c r="BT18" s="370" t="s">
        <v>228</v>
      </c>
      <c r="BU18" s="371" t="s">
        <v>229</v>
      </c>
      <c r="BV18" s="371" t="s">
        <v>230</v>
      </c>
      <c r="BW18" s="371" t="s">
        <v>231</v>
      </c>
      <c r="BX18" s="371" t="s">
        <v>232</v>
      </c>
      <c r="BY18" s="371" t="s">
        <v>233</v>
      </c>
      <c r="BZ18" s="371" t="s">
        <v>234</v>
      </c>
      <c r="CA18" s="371" t="s">
        <v>235</v>
      </c>
      <c r="CB18" s="371" t="s">
        <v>236</v>
      </c>
      <c r="CC18" s="371" t="s">
        <v>237</v>
      </c>
      <c r="CD18" s="371" t="s">
        <v>238</v>
      </c>
      <c r="CE18" s="371" t="s">
        <v>239</v>
      </c>
      <c r="CF18" s="210"/>
      <c r="CG18" s="212"/>
      <c r="CH18" s="370" t="s">
        <v>228</v>
      </c>
      <c r="CI18" s="371" t="s">
        <v>229</v>
      </c>
      <c r="CJ18" s="371" t="s">
        <v>230</v>
      </c>
      <c r="CK18" s="371" t="s">
        <v>231</v>
      </c>
      <c r="CL18" s="371" t="s">
        <v>232</v>
      </c>
      <c r="CM18" s="371" t="s">
        <v>233</v>
      </c>
      <c r="CN18" s="371" t="s">
        <v>234</v>
      </c>
      <c r="CO18" s="371" t="s">
        <v>235</v>
      </c>
      <c r="CP18" s="371" t="s">
        <v>236</v>
      </c>
      <c r="CQ18" s="371" t="s">
        <v>237</v>
      </c>
      <c r="CR18" s="371" t="s">
        <v>238</v>
      </c>
      <c r="CS18" s="371" t="s">
        <v>239</v>
      </c>
      <c r="CT18" s="210"/>
      <c r="CU18" s="212"/>
      <c r="CV18" s="370" t="s">
        <v>228</v>
      </c>
      <c r="CW18" s="371" t="s">
        <v>229</v>
      </c>
      <c r="CX18" s="371" t="s">
        <v>230</v>
      </c>
      <c r="CY18" s="371" t="s">
        <v>231</v>
      </c>
      <c r="CZ18" s="371" t="s">
        <v>232</v>
      </c>
      <c r="DA18" s="371" t="s">
        <v>233</v>
      </c>
      <c r="DB18" s="371" t="s">
        <v>240</v>
      </c>
      <c r="DC18" s="371" t="s">
        <v>235</v>
      </c>
      <c r="DD18" s="371" t="s">
        <v>236</v>
      </c>
      <c r="DE18" s="371" t="s">
        <v>237</v>
      </c>
      <c r="DF18" s="371" t="s">
        <v>238</v>
      </c>
      <c r="DG18" s="371" t="s">
        <v>239</v>
      </c>
      <c r="DH18" s="210"/>
      <c r="DI18" s="212"/>
      <c r="DJ18" s="213"/>
      <c r="DK18" s="209"/>
    </row>
    <row r="19" spans="1:115" x14ac:dyDescent="0.25">
      <c r="A19" s="214" t="s">
        <v>241</v>
      </c>
      <c r="B19" s="215"/>
      <c r="C19" s="216"/>
      <c r="D19" s="216"/>
      <c r="E19" s="216"/>
      <c r="F19" s="216"/>
      <c r="G19" s="216"/>
      <c r="H19" s="216"/>
      <c r="I19" s="216"/>
      <c r="J19" s="216"/>
      <c r="K19" s="216"/>
      <c r="L19" s="216"/>
      <c r="M19" s="216"/>
      <c r="N19" s="217"/>
      <c r="O19" s="218"/>
      <c r="P19" s="215"/>
      <c r="Q19" s="216"/>
      <c r="R19" s="216"/>
      <c r="S19" s="216"/>
      <c r="T19" s="216"/>
      <c r="U19" s="216"/>
      <c r="V19" s="216"/>
      <c r="W19" s="216"/>
      <c r="X19" s="216"/>
      <c r="Y19" s="216"/>
      <c r="Z19" s="216"/>
      <c r="AA19" s="216"/>
      <c r="AB19" s="217"/>
      <c r="AC19" s="212"/>
      <c r="AD19" s="215"/>
      <c r="AE19" s="216"/>
      <c r="AF19" s="216"/>
      <c r="AG19" s="216"/>
      <c r="AH19" s="216"/>
      <c r="AI19" s="216"/>
      <c r="AJ19" s="216"/>
      <c r="AK19" s="216"/>
      <c r="AL19" s="216"/>
      <c r="AM19" s="216"/>
      <c r="AN19" s="216"/>
      <c r="AO19" s="216"/>
      <c r="AP19" s="217"/>
      <c r="AQ19" s="212"/>
      <c r="AR19" s="215"/>
      <c r="AS19" s="216"/>
      <c r="AT19" s="216"/>
      <c r="AU19" s="216"/>
      <c r="AV19" s="216"/>
      <c r="AW19" s="216"/>
      <c r="AX19" s="216"/>
      <c r="AY19" s="216"/>
      <c r="AZ19" s="216"/>
      <c r="BA19" s="216"/>
      <c r="BB19" s="216"/>
      <c r="BC19" s="216"/>
      <c r="BD19" s="217"/>
      <c r="BE19" s="212"/>
      <c r="BF19" s="215"/>
      <c r="BG19" s="216"/>
      <c r="BH19" s="216"/>
      <c r="BI19" s="216"/>
      <c r="BJ19" s="216"/>
      <c r="BK19" s="216"/>
      <c r="BL19" s="216"/>
      <c r="BM19" s="216"/>
      <c r="BN19" s="216"/>
      <c r="BO19" s="216"/>
      <c r="BP19" s="216"/>
      <c r="BQ19" s="216"/>
      <c r="BR19" s="217"/>
      <c r="BS19" s="212"/>
      <c r="BT19" s="215"/>
      <c r="BU19" s="216"/>
      <c r="BV19" s="216"/>
      <c r="BW19" s="216"/>
      <c r="BX19" s="216"/>
      <c r="BY19" s="216"/>
      <c r="BZ19" s="216"/>
      <c r="CA19" s="216"/>
      <c r="CB19" s="216"/>
      <c r="CC19" s="216"/>
      <c r="CD19" s="216"/>
      <c r="CE19" s="216"/>
      <c r="CF19" s="217"/>
      <c r="CG19" s="212"/>
      <c r="CH19" s="215"/>
      <c r="CI19" s="216"/>
      <c r="CJ19" s="216"/>
      <c r="CK19" s="216"/>
      <c r="CL19" s="216"/>
      <c r="CM19" s="216"/>
      <c r="CN19" s="216"/>
      <c r="CO19" s="216"/>
      <c r="CP19" s="216"/>
      <c r="CQ19" s="216"/>
      <c r="CR19" s="216"/>
      <c r="CS19" s="216"/>
      <c r="CT19" s="217"/>
      <c r="CU19" s="212"/>
      <c r="CV19" s="215"/>
      <c r="CW19" s="216"/>
      <c r="CX19" s="216"/>
      <c r="CY19" s="216"/>
      <c r="CZ19" s="216"/>
      <c r="DA19" s="216"/>
      <c r="DB19" s="216"/>
      <c r="DC19" s="216"/>
      <c r="DD19" s="216"/>
      <c r="DE19" s="216"/>
      <c r="DF19" s="216"/>
      <c r="DG19" s="216"/>
      <c r="DH19" s="217"/>
      <c r="DI19" s="212"/>
      <c r="DJ19" s="219"/>
      <c r="DK19" s="220"/>
    </row>
    <row r="20" spans="1:115" x14ac:dyDescent="0.25">
      <c r="A20" s="227" t="s">
        <v>81</v>
      </c>
      <c r="B20" s="290"/>
      <c r="C20" s="291"/>
      <c r="D20" s="291"/>
      <c r="E20" s="291"/>
      <c r="F20" s="291"/>
      <c r="G20" s="291"/>
      <c r="H20" s="291"/>
      <c r="I20" s="291"/>
      <c r="J20" s="291"/>
      <c r="K20" s="291"/>
      <c r="L20" s="291"/>
      <c r="M20" s="292"/>
      <c r="N20" s="224"/>
      <c r="O20" s="212"/>
      <c r="P20" s="290"/>
      <c r="Q20" s="291"/>
      <c r="R20" s="291"/>
      <c r="S20" s="291"/>
      <c r="T20" s="291"/>
      <c r="U20" s="291"/>
      <c r="V20" s="291"/>
      <c r="W20" s="291"/>
      <c r="X20" s="291"/>
      <c r="Y20" s="291"/>
      <c r="Z20" s="291"/>
      <c r="AA20" s="292"/>
      <c r="AB20" s="224"/>
      <c r="AC20" s="212"/>
      <c r="AD20" s="290"/>
      <c r="AE20" s="291"/>
      <c r="AF20" s="291"/>
      <c r="AG20" s="291"/>
      <c r="AH20" s="291"/>
      <c r="AI20" s="291"/>
      <c r="AJ20" s="291"/>
      <c r="AK20" s="291"/>
      <c r="AL20" s="291"/>
      <c r="AM20" s="291"/>
      <c r="AN20" s="291"/>
      <c r="AO20" s="292"/>
      <c r="AP20" s="224"/>
      <c r="AQ20" s="212"/>
      <c r="AR20" s="290"/>
      <c r="AS20" s="291"/>
      <c r="AT20" s="291"/>
      <c r="AU20" s="291"/>
      <c r="AV20" s="291"/>
      <c r="AW20" s="291"/>
      <c r="AX20" s="291"/>
      <c r="AY20" s="291"/>
      <c r="AZ20" s="291"/>
      <c r="BA20" s="291"/>
      <c r="BB20" s="291"/>
      <c r="BC20" s="292"/>
      <c r="BD20" s="224"/>
      <c r="BE20" s="212"/>
      <c r="BF20" s="290"/>
      <c r="BG20" s="291"/>
      <c r="BH20" s="291"/>
      <c r="BI20" s="291"/>
      <c r="BJ20" s="291"/>
      <c r="BK20" s="291"/>
      <c r="BL20" s="291"/>
      <c r="BM20" s="291"/>
      <c r="BN20" s="291"/>
      <c r="BO20" s="291"/>
      <c r="BP20" s="291"/>
      <c r="BQ20" s="292"/>
      <c r="BR20" s="224"/>
      <c r="BS20" s="212"/>
      <c r="BT20" s="290"/>
      <c r="BU20" s="291"/>
      <c r="BV20" s="291"/>
      <c r="BW20" s="291"/>
      <c r="BX20" s="291"/>
      <c r="BY20" s="291"/>
      <c r="BZ20" s="291"/>
      <c r="CA20" s="291"/>
      <c r="CB20" s="291"/>
      <c r="CC20" s="291"/>
      <c r="CD20" s="291"/>
      <c r="CE20" s="292"/>
      <c r="CF20" s="224"/>
      <c r="CG20" s="212"/>
      <c r="CH20" s="290"/>
      <c r="CI20" s="291"/>
      <c r="CJ20" s="291"/>
      <c r="CK20" s="291"/>
      <c r="CL20" s="291"/>
      <c r="CM20" s="291"/>
      <c r="CN20" s="291"/>
      <c r="CO20" s="291"/>
      <c r="CP20" s="291"/>
      <c r="CQ20" s="291"/>
      <c r="CR20" s="291"/>
      <c r="CS20" s="292"/>
      <c r="CT20" s="224"/>
      <c r="CU20" s="212"/>
      <c r="CV20" s="290"/>
      <c r="CW20" s="291"/>
      <c r="CX20" s="291"/>
      <c r="CY20" s="291"/>
      <c r="CZ20" s="222"/>
      <c r="DA20" s="222"/>
      <c r="DB20" s="222"/>
      <c r="DC20" s="222"/>
      <c r="DD20" s="222"/>
      <c r="DE20" s="222"/>
      <c r="DF20" s="222"/>
      <c r="DG20" s="223"/>
      <c r="DH20" s="224"/>
      <c r="DI20" s="212"/>
      <c r="DJ20" s="219"/>
      <c r="DK20" s="226"/>
    </row>
    <row r="21" spans="1:115" x14ac:dyDescent="0.25">
      <c r="A21" s="227" t="s">
        <v>242</v>
      </c>
      <c r="B21" s="225"/>
      <c r="C21" s="222"/>
      <c r="D21" s="222"/>
      <c r="E21" s="222"/>
      <c r="F21" s="222"/>
      <c r="G21" s="222"/>
      <c r="H21" s="222"/>
      <c r="I21" s="222"/>
      <c r="J21" s="222"/>
      <c r="K21" s="222"/>
      <c r="L21" s="222"/>
      <c r="M21" s="223"/>
      <c r="N21" s="224"/>
      <c r="O21" s="212"/>
      <c r="P21" s="225"/>
      <c r="Q21" s="222"/>
      <c r="R21" s="222"/>
      <c r="S21" s="222"/>
      <c r="T21" s="222"/>
      <c r="U21" s="222"/>
      <c r="V21" s="222"/>
      <c r="W21" s="222"/>
      <c r="X21" s="222"/>
      <c r="Y21" s="222"/>
      <c r="Z21" s="222"/>
      <c r="AA21" s="223"/>
      <c r="AB21" s="224"/>
      <c r="AC21" s="212"/>
      <c r="AD21" s="225"/>
      <c r="AE21" s="222"/>
      <c r="AF21" s="222"/>
      <c r="AG21" s="222"/>
      <c r="AH21" s="222"/>
      <c r="AI21" s="222"/>
      <c r="AJ21" s="222"/>
      <c r="AK21" s="222"/>
      <c r="AL21" s="222"/>
      <c r="AM21" s="222"/>
      <c r="AN21" s="222"/>
      <c r="AO21" s="223"/>
      <c r="AP21" s="224"/>
      <c r="AQ21" s="212"/>
      <c r="AR21" s="225"/>
      <c r="AS21" s="222"/>
      <c r="AT21" s="222"/>
      <c r="AU21" s="222"/>
      <c r="AV21" s="222"/>
      <c r="AW21" s="222"/>
      <c r="AX21" s="222"/>
      <c r="AY21" s="222"/>
      <c r="AZ21" s="222"/>
      <c r="BA21" s="222"/>
      <c r="BB21" s="222"/>
      <c r="BC21" s="223"/>
      <c r="BD21" s="224"/>
      <c r="BE21" s="212"/>
      <c r="BF21" s="225"/>
      <c r="BG21" s="222"/>
      <c r="BH21" s="222"/>
      <c r="BI21" s="222"/>
      <c r="BJ21" s="222"/>
      <c r="BK21" s="222"/>
      <c r="BL21" s="222"/>
      <c r="BM21" s="222"/>
      <c r="BN21" s="222"/>
      <c r="BO21" s="222"/>
      <c r="BP21" s="222"/>
      <c r="BQ21" s="223"/>
      <c r="BR21" s="224"/>
      <c r="BS21" s="212"/>
      <c r="BT21" s="225"/>
      <c r="BU21" s="222"/>
      <c r="BV21" s="222"/>
      <c r="BW21" s="222"/>
      <c r="BX21" s="222"/>
      <c r="BY21" s="222"/>
      <c r="BZ21" s="222"/>
      <c r="CA21" s="222"/>
      <c r="CB21" s="222"/>
      <c r="CC21" s="222"/>
      <c r="CD21" s="222"/>
      <c r="CE21" s="223"/>
      <c r="CF21" s="224"/>
      <c r="CG21" s="212"/>
      <c r="CH21" s="225"/>
      <c r="CI21" s="222"/>
      <c r="CJ21" s="222"/>
      <c r="CK21" s="222"/>
      <c r="CL21" s="222"/>
      <c r="CM21" s="222"/>
      <c r="CN21" s="222"/>
      <c r="CO21" s="222"/>
      <c r="CP21" s="222"/>
      <c r="CQ21" s="222"/>
      <c r="CR21" s="222"/>
      <c r="CS21" s="223"/>
      <c r="CT21" s="224"/>
      <c r="CU21" s="212"/>
      <c r="CV21" s="225"/>
      <c r="CW21" s="222"/>
      <c r="CX21" s="291"/>
      <c r="CY21" s="291"/>
      <c r="CZ21" s="291"/>
      <c r="DA21" s="291"/>
      <c r="DB21" s="291"/>
      <c r="DC21" s="222"/>
      <c r="DD21" s="222"/>
      <c r="DE21" s="222"/>
      <c r="DF21" s="222"/>
      <c r="DG21" s="223"/>
      <c r="DH21" s="224"/>
      <c r="DI21" s="212"/>
      <c r="DJ21" s="219"/>
      <c r="DK21" s="226"/>
    </row>
    <row r="22" spans="1:115" x14ac:dyDescent="0.25">
      <c r="A22" s="221" t="s">
        <v>243</v>
      </c>
      <c r="B22" s="225"/>
      <c r="C22" s="222"/>
      <c r="D22" s="222"/>
      <c r="E22" s="222"/>
      <c r="F22" s="222"/>
      <c r="G22" s="222"/>
      <c r="H22" s="222"/>
      <c r="I22" s="222"/>
      <c r="J22" s="222"/>
      <c r="K22" s="222"/>
      <c r="L22" s="222"/>
      <c r="M22" s="223"/>
      <c r="N22" s="224"/>
      <c r="O22" s="212"/>
      <c r="P22" s="225"/>
      <c r="Q22" s="222"/>
      <c r="R22" s="222"/>
      <c r="S22" s="222"/>
      <c r="T22" s="222"/>
      <c r="U22" s="222"/>
      <c r="V22" s="222"/>
      <c r="W22" s="222"/>
      <c r="X22" s="222"/>
      <c r="Y22" s="222"/>
      <c r="Z22" s="222"/>
      <c r="AA22" s="223"/>
      <c r="AB22" s="224"/>
      <c r="AC22" s="212"/>
      <c r="AD22" s="225"/>
      <c r="AE22" s="222"/>
      <c r="AF22" s="222"/>
      <c r="AG22" s="222"/>
      <c r="AH22" s="222"/>
      <c r="AI22" s="222"/>
      <c r="AJ22" s="222"/>
      <c r="AK22" s="222"/>
      <c r="AL22" s="222"/>
      <c r="AM22" s="222"/>
      <c r="AN22" s="222"/>
      <c r="AO22" s="223"/>
      <c r="AP22" s="224"/>
      <c r="AQ22" s="212"/>
      <c r="AR22" s="225"/>
      <c r="AS22" s="222"/>
      <c r="AT22" s="222"/>
      <c r="AU22" s="222"/>
      <c r="AV22" s="222"/>
      <c r="AW22" s="222"/>
      <c r="AX22" s="222"/>
      <c r="AY22" s="222"/>
      <c r="AZ22" s="222"/>
      <c r="BA22" s="222"/>
      <c r="BB22" s="222"/>
      <c r="BC22" s="223"/>
      <c r="BD22" s="224"/>
      <c r="BE22" s="212"/>
      <c r="BF22" s="225"/>
      <c r="BG22" s="222"/>
      <c r="BH22" s="222"/>
      <c r="BI22" s="222"/>
      <c r="BJ22" s="222"/>
      <c r="BK22" s="222"/>
      <c r="BL22" s="222"/>
      <c r="BM22" s="222"/>
      <c r="BN22" s="222"/>
      <c r="BO22" s="222"/>
      <c r="BP22" s="222"/>
      <c r="BQ22" s="223"/>
      <c r="BR22" s="224"/>
      <c r="BS22" s="212"/>
      <c r="BT22" s="225"/>
      <c r="BU22" s="222"/>
      <c r="BV22" s="222"/>
      <c r="BW22" s="222"/>
      <c r="BX22" s="222"/>
      <c r="BY22" s="222"/>
      <c r="BZ22" s="222"/>
      <c r="CA22" s="222"/>
      <c r="CB22" s="222"/>
      <c r="CC22" s="222"/>
      <c r="CD22" s="222"/>
      <c r="CE22" s="223"/>
      <c r="CF22" s="224"/>
      <c r="CG22" s="212"/>
      <c r="CH22" s="225"/>
      <c r="CI22" s="222"/>
      <c r="CJ22" s="222"/>
      <c r="CK22" s="222"/>
      <c r="CL22" s="222"/>
      <c r="CM22" s="222"/>
      <c r="CN22" s="222"/>
      <c r="CO22" s="222"/>
      <c r="CP22" s="222"/>
      <c r="CQ22" s="222"/>
      <c r="CR22" s="222"/>
      <c r="CS22" s="223"/>
      <c r="CT22" s="224"/>
      <c r="CU22" s="212"/>
      <c r="CV22" s="290"/>
      <c r="CW22" s="291"/>
      <c r="CX22" s="291"/>
      <c r="CY22" s="291"/>
      <c r="CZ22" s="291"/>
      <c r="DA22" s="291"/>
      <c r="DB22" s="291"/>
      <c r="DC22" s="291"/>
      <c r="DD22" s="291"/>
      <c r="DE22" s="222"/>
      <c r="DF22" s="222"/>
      <c r="DG22" s="223"/>
      <c r="DH22" s="224"/>
      <c r="DI22" s="212"/>
      <c r="DJ22" s="219"/>
      <c r="DK22" s="226"/>
    </row>
    <row r="23" spans="1:115" ht="14.4" thickBot="1" x14ac:dyDescent="0.3">
      <c r="A23" s="228" t="s">
        <v>244</v>
      </c>
      <c r="B23" s="229"/>
      <c r="C23" s="230"/>
      <c r="D23" s="230"/>
      <c r="E23" s="230"/>
      <c r="F23" s="230"/>
      <c r="G23" s="230"/>
      <c r="H23" s="230"/>
      <c r="I23" s="230"/>
      <c r="J23" s="230"/>
      <c r="K23" s="230"/>
      <c r="L23" s="230"/>
      <c r="M23" s="230"/>
      <c r="N23" s="230"/>
      <c r="O23" s="231"/>
      <c r="P23" s="232"/>
      <c r="Q23" s="233"/>
      <c r="R23" s="233"/>
      <c r="S23" s="233"/>
      <c r="T23" s="233"/>
      <c r="U23" s="233"/>
      <c r="V23" s="233"/>
      <c r="W23" s="233"/>
      <c r="X23" s="233"/>
      <c r="Y23" s="233"/>
      <c r="Z23" s="233"/>
      <c r="AA23" s="233"/>
      <c r="AB23" s="233"/>
      <c r="AC23" s="234"/>
      <c r="AD23" s="232"/>
      <c r="AE23" s="233"/>
      <c r="AF23" s="233"/>
      <c r="AG23" s="233"/>
      <c r="AH23" s="233"/>
      <c r="AI23" s="233"/>
      <c r="AJ23" s="233"/>
      <c r="AK23" s="233"/>
      <c r="AL23" s="233"/>
      <c r="AM23" s="233"/>
      <c r="AN23" s="233"/>
      <c r="AO23" s="233"/>
      <c r="AP23" s="233"/>
      <c r="AQ23" s="234"/>
      <c r="AR23" s="232"/>
      <c r="AS23" s="233"/>
      <c r="AT23" s="233"/>
      <c r="AU23" s="233"/>
      <c r="AV23" s="233"/>
      <c r="AW23" s="233"/>
      <c r="AX23" s="233"/>
      <c r="AY23" s="233"/>
      <c r="AZ23" s="233"/>
      <c r="BA23" s="233"/>
      <c r="BB23" s="233"/>
      <c r="BC23" s="233"/>
      <c r="BD23" s="233"/>
      <c r="BE23" s="234"/>
      <c r="BF23" s="232"/>
      <c r="BG23" s="233"/>
      <c r="BH23" s="233"/>
      <c r="BI23" s="233"/>
      <c r="BJ23" s="233"/>
      <c r="BK23" s="233"/>
      <c r="BL23" s="233"/>
      <c r="BM23" s="233"/>
      <c r="BN23" s="233"/>
      <c r="BO23" s="233"/>
      <c r="BP23" s="233"/>
      <c r="BQ23" s="233"/>
      <c r="BR23" s="233"/>
      <c r="BS23" s="234"/>
      <c r="BT23" s="232"/>
      <c r="BU23" s="233"/>
      <c r="BV23" s="233"/>
      <c r="BW23" s="233"/>
      <c r="BX23" s="233"/>
      <c r="BY23" s="233"/>
      <c r="BZ23" s="233"/>
      <c r="CA23" s="233"/>
      <c r="CB23" s="233"/>
      <c r="CC23" s="233"/>
      <c r="CD23" s="233"/>
      <c r="CE23" s="233"/>
      <c r="CF23" s="233"/>
      <c r="CG23" s="234"/>
      <c r="CH23" s="232"/>
      <c r="CI23" s="233"/>
      <c r="CJ23" s="233"/>
      <c r="CK23" s="233"/>
      <c r="CL23" s="233"/>
      <c r="CM23" s="233"/>
      <c r="CN23" s="233"/>
      <c r="CO23" s="233"/>
      <c r="CP23" s="233"/>
      <c r="CQ23" s="233"/>
      <c r="CR23" s="233"/>
      <c r="CS23" s="233"/>
      <c r="CT23" s="233"/>
      <c r="CU23" s="234"/>
      <c r="CV23" s="232"/>
      <c r="CW23" s="233"/>
      <c r="CX23" s="233"/>
      <c r="CY23" s="233"/>
      <c r="CZ23" s="233"/>
      <c r="DA23" s="233"/>
      <c r="DB23" s="233"/>
      <c r="DC23" s="233"/>
      <c r="DD23" s="233"/>
      <c r="DE23" s="233"/>
      <c r="DF23" s="233"/>
      <c r="DG23" s="233"/>
      <c r="DH23" s="233"/>
      <c r="DI23" s="234"/>
      <c r="DJ23" s="235"/>
      <c r="DK23" s="236"/>
    </row>
    <row r="24" spans="1:115" ht="21" x14ac:dyDescent="0.25">
      <c r="A24" s="237"/>
      <c r="B24" s="507" t="s">
        <v>245</v>
      </c>
      <c r="C24" s="508"/>
      <c r="D24" s="508"/>
      <c r="E24" s="508"/>
      <c r="F24" s="508"/>
      <c r="G24" s="508"/>
      <c r="H24" s="508"/>
      <c r="I24" s="508"/>
      <c r="J24" s="508"/>
      <c r="K24" s="508"/>
      <c r="L24" s="508"/>
      <c r="M24" s="508"/>
      <c r="N24" s="238" t="s">
        <v>246</v>
      </c>
      <c r="O24" s="239" t="s">
        <v>87</v>
      </c>
      <c r="P24" s="507" t="s">
        <v>245</v>
      </c>
      <c r="Q24" s="508"/>
      <c r="R24" s="508"/>
      <c r="S24" s="508"/>
      <c r="T24" s="508"/>
      <c r="U24" s="508"/>
      <c r="V24" s="508"/>
      <c r="W24" s="508"/>
      <c r="X24" s="508"/>
      <c r="Y24" s="508"/>
      <c r="Z24" s="508"/>
      <c r="AA24" s="509"/>
      <c r="AB24" s="240" t="s">
        <v>246</v>
      </c>
      <c r="AC24" s="241" t="s">
        <v>87</v>
      </c>
      <c r="AD24" s="507" t="s">
        <v>245</v>
      </c>
      <c r="AE24" s="508"/>
      <c r="AF24" s="508"/>
      <c r="AG24" s="508"/>
      <c r="AH24" s="508"/>
      <c r="AI24" s="508"/>
      <c r="AJ24" s="508"/>
      <c r="AK24" s="508"/>
      <c r="AL24" s="508"/>
      <c r="AM24" s="508"/>
      <c r="AN24" s="508"/>
      <c r="AO24" s="509"/>
      <c r="AP24" s="240" t="s">
        <v>246</v>
      </c>
      <c r="AQ24" s="241" t="s">
        <v>87</v>
      </c>
      <c r="AR24" s="507" t="s">
        <v>245</v>
      </c>
      <c r="AS24" s="508"/>
      <c r="AT24" s="508"/>
      <c r="AU24" s="508"/>
      <c r="AV24" s="508"/>
      <c r="AW24" s="508"/>
      <c r="AX24" s="508"/>
      <c r="AY24" s="508"/>
      <c r="AZ24" s="508"/>
      <c r="BA24" s="508"/>
      <c r="BB24" s="508"/>
      <c r="BC24" s="509"/>
      <c r="BD24" s="240" t="s">
        <v>246</v>
      </c>
      <c r="BE24" s="241" t="s">
        <v>87</v>
      </c>
      <c r="BF24" s="507" t="s">
        <v>245</v>
      </c>
      <c r="BG24" s="508"/>
      <c r="BH24" s="508"/>
      <c r="BI24" s="508"/>
      <c r="BJ24" s="508"/>
      <c r="BK24" s="508"/>
      <c r="BL24" s="508"/>
      <c r="BM24" s="508"/>
      <c r="BN24" s="508"/>
      <c r="BO24" s="508"/>
      <c r="BP24" s="508"/>
      <c r="BQ24" s="509"/>
      <c r="BR24" s="240" t="s">
        <v>246</v>
      </c>
      <c r="BS24" s="241" t="s">
        <v>87</v>
      </c>
      <c r="BT24" s="507" t="s">
        <v>245</v>
      </c>
      <c r="BU24" s="508"/>
      <c r="BV24" s="508"/>
      <c r="BW24" s="508"/>
      <c r="BX24" s="508"/>
      <c r="BY24" s="508"/>
      <c r="BZ24" s="508"/>
      <c r="CA24" s="508"/>
      <c r="CB24" s="508"/>
      <c r="CC24" s="508"/>
      <c r="CD24" s="508"/>
      <c r="CE24" s="509"/>
      <c r="CF24" s="240" t="s">
        <v>246</v>
      </c>
      <c r="CG24" s="241" t="s">
        <v>87</v>
      </c>
      <c r="CH24" s="507" t="s">
        <v>245</v>
      </c>
      <c r="CI24" s="508"/>
      <c r="CJ24" s="508"/>
      <c r="CK24" s="508"/>
      <c r="CL24" s="508"/>
      <c r="CM24" s="508"/>
      <c r="CN24" s="508"/>
      <c r="CO24" s="508"/>
      <c r="CP24" s="508"/>
      <c r="CQ24" s="508"/>
      <c r="CR24" s="508"/>
      <c r="CS24" s="509"/>
      <c r="CT24" s="240" t="s">
        <v>246</v>
      </c>
      <c r="CU24" s="241" t="s">
        <v>87</v>
      </c>
      <c r="CV24" s="507" t="s">
        <v>245</v>
      </c>
      <c r="CW24" s="508"/>
      <c r="CX24" s="508"/>
      <c r="CY24" s="508"/>
      <c r="CZ24" s="508"/>
      <c r="DA24" s="508"/>
      <c r="DB24" s="508"/>
      <c r="DC24" s="508"/>
      <c r="DD24" s="508"/>
      <c r="DE24" s="508"/>
      <c r="DF24" s="508"/>
      <c r="DG24" s="509"/>
      <c r="DH24" s="240" t="s">
        <v>247</v>
      </c>
      <c r="DI24" s="241" t="s">
        <v>87</v>
      </c>
      <c r="DJ24" s="242" t="s">
        <v>247</v>
      </c>
      <c r="DK24" s="243" t="s">
        <v>214</v>
      </c>
    </row>
    <row r="25" spans="1:115" x14ac:dyDescent="0.25">
      <c r="A25" s="361" t="s">
        <v>248</v>
      </c>
      <c r="B25" s="362"/>
      <c r="C25" s="363"/>
      <c r="D25" s="363"/>
      <c r="E25" s="363"/>
      <c r="F25" s="363"/>
      <c r="G25" s="363"/>
      <c r="H25" s="363"/>
      <c r="I25" s="363"/>
      <c r="J25" s="363"/>
      <c r="K25" s="363"/>
      <c r="L25" s="363"/>
      <c r="M25" s="363"/>
      <c r="N25" s="244">
        <f t="shared" ref="N25:N32" si="0">SUM(B25:M25)</f>
        <v>0</v>
      </c>
      <c r="O25" s="364">
        <v>0</v>
      </c>
      <c r="P25" s="362"/>
      <c r="Q25" s="363"/>
      <c r="R25" s="363"/>
      <c r="S25" s="363"/>
      <c r="T25" s="363"/>
      <c r="U25" s="363"/>
      <c r="V25" s="363"/>
      <c r="W25" s="363"/>
      <c r="X25" s="363"/>
      <c r="Y25" s="363"/>
      <c r="Z25" s="363"/>
      <c r="AA25" s="363"/>
      <c r="AB25" s="244">
        <f>SUM(P25:AA25)</f>
        <v>0</v>
      </c>
      <c r="AC25" s="364">
        <v>0</v>
      </c>
      <c r="AD25" s="362"/>
      <c r="AE25" s="363"/>
      <c r="AF25" s="363"/>
      <c r="AG25" s="363"/>
      <c r="AH25" s="363"/>
      <c r="AI25" s="363"/>
      <c r="AJ25" s="363"/>
      <c r="AK25" s="363"/>
      <c r="AL25" s="363"/>
      <c r="AM25" s="363"/>
      <c r="AN25" s="363"/>
      <c r="AO25" s="363"/>
      <c r="AP25" s="244">
        <f>SUM(AD25:AO25)</f>
        <v>0</v>
      </c>
      <c r="AQ25" s="364">
        <v>0</v>
      </c>
      <c r="AR25" s="362"/>
      <c r="AS25" s="363"/>
      <c r="AT25" s="363"/>
      <c r="AU25" s="363"/>
      <c r="AV25" s="363"/>
      <c r="AW25" s="363"/>
      <c r="AX25" s="363"/>
      <c r="AY25" s="363"/>
      <c r="AZ25" s="363"/>
      <c r="BA25" s="363"/>
      <c r="BB25" s="363"/>
      <c r="BC25" s="363"/>
      <c r="BD25" s="244">
        <f>SUM(AR25:BC25)</f>
        <v>0</v>
      </c>
      <c r="BE25" s="364">
        <v>0</v>
      </c>
      <c r="BF25" s="362"/>
      <c r="BG25" s="363"/>
      <c r="BH25" s="363"/>
      <c r="BI25" s="363"/>
      <c r="BJ25" s="363"/>
      <c r="BK25" s="363"/>
      <c r="BL25" s="363"/>
      <c r="BM25" s="363"/>
      <c r="BN25" s="363"/>
      <c r="BO25" s="363"/>
      <c r="BP25" s="363"/>
      <c r="BQ25" s="363"/>
      <c r="BR25" s="244">
        <f>SUM(BF25:BQ25)</f>
        <v>0</v>
      </c>
      <c r="BS25" s="364">
        <v>0</v>
      </c>
      <c r="BT25" s="362"/>
      <c r="BU25" s="363"/>
      <c r="BV25" s="363"/>
      <c r="BW25" s="363"/>
      <c r="BX25" s="363"/>
      <c r="BY25" s="363"/>
      <c r="BZ25" s="363"/>
      <c r="CA25" s="363"/>
      <c r="CB25" s="363"/>
      <c r="CC25" s="363"/>
      <c r="CD25" s="363"/>
      <c r="CE25" s="363"/>
      <c r="CF25" s="244">
        <f>SUM(BT25:CE25)</f>
        <v>0</v>
      </c>
      <c r="CG25" s="364">
        <v>0</v>
      </c>
      <c r="CH25" s="362"/>
      <c r="CI25" s="363"/>
      <c r="CJ25" s="363"/>
      <c r="CK25" s="363"/>
      <c r="CL25" s="363"/>
      <c r="CM25" s="363"/>
      <c r="CN25" s="363"/>
      <c r="CO25" s="363"/>
      <c r="CP25" s="363"/>
      <c r="CQ25" s="363"/>
      <c r="CR25" s="363"/>
      <c r="CS25" s="363"/>
      <c r="CT25" s="244">
        <f>SUM(CH25:CS25)</f>
        <v>0</v>
      </c>
      <c r="CU25" s="364">
        <v>0</v>
      </c>
      <c r="CV25" s="362"/>
      <c r="CW25" s="363"/>
      <c r="CX25" s="363"/>
      <c r="CY25" s="363"/>
      <c r="CZ25" s="363"/>
      <c r="DA25" s="363"/>
      <c r="DB25" s="363"/>
      <c r="DC25" s="363"/>
      <c r="DD25" s="363"/>
      <c r="DE25" s="363"/>
      <c r="DF25" s="363"/>
      <c r="DG25" s="363"/>
      <c r="DH25" s="244">
        <f>SUM(CV25:DG25)</f>
        <v>0</v>
      </c>
      <c r="DI25" s="365">
        <v>0</v>
      </c>
      <c r="DJ25" s="245">
        <f>N25+AB25+DH25+CT25+CF25+BR25+BD25+AP25</f>
        <v>0</v>
      </c>
      <c r="DK25" s="246">
        <f>(N25*O25)+(AB25*AC25)+(DH25*DI25)+(AP25*AQ25)+(BD25*BE25)+(BR25*BS25)+(CF25*CG25)+(CT25*CU25)</f>
        <v>0</v>
      </c>
    </row>
    <row r="26" spans="1:115" x14ac:dyDescent="0.25">
      <c r="A26" s="361" t="s">
        <v>249</v>
      </c>
      <c r="B26" s="362"/>
      <c r="C26" s="363"/>
      <c r="D26" s="363"/>
      <c r="E26" s="363"/>
      <c r="F26" s="363"/>
      <c r="G26" s="363"/>
      <c r="H26" s="363"/>
      <c r="I26" s="363"/>
      <c r="J26" s="363"/>
      <c r="K26" s="363"/>
      <c r="L26" s="363"/>
      <c r="M26" s="363"/>
      <c r="N26" s="247">
        <f t="shared" si="0"/>
        <v>0</v>
      </c>
      <c r="O26" s="364">
        <v>0</v>
      </c>
      <c r="P26" s="362"/>
      <c r="Q26" s="363"/>
      <c r="R26" s="363"/>
      <c r="S26" s="363"/>
      <c r="T26" s="363"/>
      <c r="U26" s="363"/>
      <c r="V26" s="363"/>
      <c r="W26" s="363"/>
      <c r="X26" s="363"/>
      <c r="Y26" s="363"/>
      <c r="Z26" s="363"/>
      <c r="AA26" s="363"/>
      <c r="AB26" s="247">
        <f t="shared" ref="AB26:AB32" si="1">SUM(P26:AA26)</f>
        <v>0</v>
      </c>
      <c r="AC26" s="364">
        <v>0</v>
      </c>
      <c r="AD26" s="362"/>
      <c r="AE26" s="363"/>
      <c r="AF26" s="363"/>
      <c r="AG26" s="363"/>
      <c r="AH26" s="363"/>
      <c r="AI26" s="363"/>
      <c r="AJ26" s="363"/>
      <c r="AK26" s="363"/>
      <c r="AL26" s="363"/>
      <c r="AM26" s="363"/>
      <c r="AN26" s="363"/>
      <c r="AO26" s="363"/>
      <c r="AP26" s="247">
        <f t="shared" ref="AP26:AP32" si="2">SUM(AD26:AO26)</f>
        <v>0</v>
      </c>
      <c r="AQ26" s="364">
        <v>0</v>
      </c>
      <c r="AR26" s="362"/>
      <c r="AS26" s="363"/>
      <c r="AT26" s="363"/>
      <c r="AU26" s="363"/>
      <c r="AV26" s="363"/>
      <c r="AW26" s="363"/>
      <c r="AX26" s="363"/>
      <c r="AY26" s="363"/>
      <c r="AZ26" s="363"/>
      <c r="BA26" s="363"/>
      <c r="BB26" s="363"/>
      <c r="BC26" s="363"/>
      <c r="BD26" s="247">
        <f t="shared" ref="BD26:BD32" si="3">SUM(AR26:BC26)</f>
        <v>0</v>
      </c>
      <c r="BE26" s="364">
        <v>0</v>
      </c>
      <c r="BF26" s="362"/>
      <c r="BG26" s="363"/>
      <c r="BH26" s="363"/>
      <c r="BI26" s="363"/>
      <c r="BJ26" s="363"/>
      <c r="BK26" s="363"/>
      <c r="BL26" s="363"/>
      <c r="BM26" s="363"/>
      <c r="BN26" s="363"/>
      <c r="BO26" s="363"/>
      <c r="BP26" s="363"/>
      <c r="BQ26" s="363"/>
      <c r="BR26" s="247">
        <f t="shared" ref="BR26:BR32" si="4">SUM(BF26:BQ26)</f>
        <v>0</v>
      </c>
      <c r="BS26" s="364">
        <v>0</v>
      </c>
      <c r="BT26" s="362"/>
      <c r="BU26" s="363"/>
      <c r="BV26" s="363"/>
      <c r="BW26" s="363"/>
      <c r="BX26" s="363"/>
      <c r="BY26" s="363"/>
      <c r="BZ26" s="363"/>
      <c r="CA26" s="363"/>
      <c r="CB26" s="363"/>
      <c r="CC26" s="363"/>
      <c r="CD26" s="363"/>
      <c r="CE26" s="363"/>
      <c r="CF26" s="247">
        <f t="shared" ref="CF26:CF32" si="5">SUM(BT26:CE26)</f>
        <v>0</v>
      </c>
      <c r="CG26" s="364">
        <v>0</v>
      </c>
      <c r="CH26" s="362"/>
      <c r="CI26" s="363"/>
      <c r="CJ26" s="363"/>
      <c r="CK26" s="363"/>
      <c r="CL26" s="363"/>
      <c r="CM26" s="363"/>
      <c r="CN26" s="363"/>
      <c r="CO26" s="363"/>
      <c r="CP26" s="363"/>
      <c r="CQ26" s="363"/>
      <c r="CR26" s="363"/>
      <c r="CS26" s="363"/>
      <c r="CT26" s="247">
        <f t="shared" ref="CT26:CT32" si="6">SUM(CH26:CS26)</f>
        <v>0</v>
      </c>
      <c r="CU26" s="364">
        <v>0</v>
      </c>
      <c r="CV26" s="362"/>
      <c r="CW26" s="363"/>
      <c r="CX26" s="363"/>
      <c r="CY26" s="363"/>
      <c r="CZ26" s="363"/>
      <c r="DA26" s="363"/>
      <c r="DB26" s="363"/>
      <c r="DC26" s="363"/>
      <c r="DD26" s="363"/>
      <c r="DE26" s="363"/>
      <c r="DF26" s="363"/>
      <c r="DG26" s="363"/>
      <c r="DH26" s="247">
        <f t="shared" ref="DH26:DH32" si="7">SUM(CV26:DG26)</f>
        <v>0</v>
      </c>
      <c r="DI26" s="365">
        <v>0</v>
      </c>
      <c r="DJ26" s="245">
        <f t="shared" ref="DJ26:DJ42" si="8">N26+AB26+DH26+CT26+CF26+BR26+BD26+AP26</f>
        <v>0</v>
      </c>
      <c r="DK26" s="248">
        <f t="shared" ref="DK26:DK41" si="9">(N26*O26)+(AB26*AC26)+(DH26*DI26)+(AP26*AQ26)+(BD26*BE26)+(BR26*BS26)+(CF26*CG26)+(CT26*CU26)</f>
        <v>0</v>
      </c>
    </row>
    <row r="27" spans="1:115" x14ac:dyDescent="0.25">
      <c r="A27" s="361" t="s">
        <v>249</v>
      </c>
      <c r="B27" s="362"/>
      <c r="C27" s="363"/>
      <c r="D27" s="363"/>
      <c r="E27" s="363"/>
      <c r="F27" s="363"/>
      <c r="G27" s="363"/>
      <c r="H27" s="363"/>
      <c r="I27" s="363"/>
      <c r="J27" s="363"/>
      <c r="K27" s="363"/>
      <c r="L27" s="363"/>
      <c r="M27" s="363"/>
      <c r="N27" s="247">
        <f t="shared" si="0"/>
        <v>0</v>
      </c>
      <c r="O27" s="364">
        <v>0</v>
      </c>
      <c r="P27" s="362"/>
      <c r="Q27" s="363"/>
      <c r="R27" s="363"/>
      <c r="S27" s="363"/>
      <c r="T27" s="363"/>
      <c r="U27" s="363"/>
      <c r="V27" s="363"/>
      <c r="W27" s="363"/>
      <c r="X27" s="363"/>
      <c r="Y27" s="363"/>
      <c r="Z27" s="363"/>
      <c r="AA27" s="363"/>
      <c r="AB27" s="247">
        <f t="shared" si="1"/>
        <v>0</v>
      </c>
      <c r="AC27" s="364">
        <v>0</v>
      </c>
      <c r="AD27" s="362"/>
      <c r="AE27" s="363"/>
      <c r="AF27" s="363"/>
      <c r="AG27" s="363"/>
      <c r="AH27" s="363"/>
      <c r="AI27" s="363"/>
      <c r="AJ27" s="363"/>
      <c r="AK27" s="363"/>
      <c r="AL27" s="363"/>
      <c r="AM27" s="363"/>
      <c r="AN27" s="363"/>
      <c r="AO27" s="363"/>
      <c r="AP27" s="247">
        <f t="shared" si="2"/>
        <v>0</v>
      </c>
      <c r="AQ27" s="364">
        <v>0</v>
      </c>
      <c r="AR27" s="362"/>
      <c r="AS27" s="363"/>
      <c r="AT27" s="363"/>
      <c r="AU27" s="363"/>
      <c r="AV27" s="363"/>
      <c r="AW27" s="363"/>
      <c r="AX27" s="363"/>
      <c r="AY27" s="363"/>
      <c r="AZ27" s="363"/>
      <c r="BA27" s="363"/>
      <c r="BB27" s="363"/>
      <c r="BC27" s="363"/>
      <c r="BD27" s="247">
        <f t="shared" si="3"/>
        <v>0</v>
      </c>
      <c r="BE27" s="364">
        <v>0</v>
      </c>
      <c r="BF27" s="362"/>
      <c r="BG27" s="363"/>
      <c r="BH27" s="363"/>
      <c r="BI27" s="363"/>
      <c r="BJ27" s="363"/>
      <c r="BK27" s="363"/>
      <c r="BL27" s="363"/>
      <c r="BM27" s="363"/>
      <c r="BN27" s="363"/>
      <c r="BO27" s="363"/>
      <c r="BP27" s="363"/>
      <c r="BQ27" s="363"/>
      <c r="BR27" s="247">
        <f t="shared" si="4"/>
        <v>0</v>
      </c>
      <c r="BS27" s="364">
        <v>0</v>
      </c>
      <c r="BT27" s="362"/>
      <c r="BU27" s="363"/>
      <c r="BV27" s="363"/>
      <c r="BW27" s="363"/>
      <c r="BX27" s="363"/>
      <c r="BY27" s="363"/>
      <c r="BZ27" s="363"/>
      <c r="CA27" s="363"/>
      <c r="CB27" s="363"/>
      <c r="CC27" s="363"/>
      <c r="CD27" s="363"/>
      <c r="CE27" s="363"/>
      <c r="CF27" s="247">
        <f t="shared" si="5"/>
        <v>0</v>
      </c>
      <c r="CG27" s="364">
        <v>0</v>
      </c>
      <c r="CH27" s="362"/>
      <c r="CI27" s="363"/>
      <c r="CJ27" s="363"/>
      <c r="CK27" s="363"/>
      <c r="CL27" s="363"/>
      <c r="CM27" s="363"/>
      <c r="CN27" s="363"/>
      <c r="CO27" s="363"/>
      <c r="CP27" s="363"/>
      <c r="CQ27" s="363"/>
      <c r="CR27" s="363"/>
      <c r="CS27" s="363"/>
      <c r="CT27" s="247">
        <f t="shared" si="6"/>
        <v>0</v>
      </c>
      <c r="CU27" s="364">
        <v>0</v>
      </c>
      <c r="CV27" s="362"/>
      <c r="CW27" s="363"/>
      <c r="CX27" s="363"/>
      <c r="CY27" s="363"/>
      <c r="CZ27" s="363"/>
      <c r="DA27" s="363"/>
      <c r="DB27" s="363"/>
      <c r="DC27" s="363"/>
      <c r="DD27" s="363"/>
      <c r="DE27" s="363"/>
      <c r="DF27" s="363"/>
      <c r="DG27" s="363"/>
      <c r="DH27" s="247">
        <f t="shared" si="7"/>
        <v>0</v>
      </c>
      <c r="DI27" s="365">
        <v>0</v>
      </c>
      <c r="DJ27" s="245">
        <f t="shared" si="8"/>
        <v>0</v>
      </c>
      <c r="DK27" s="248">
        <f t="shared" si="9"/>
        <v>0</v>
      </c>
    </row>
    <row r="28" spans="1:115" x14ac:dyDescent="0.25">
      <c r="A28" s="361" t="s">
        <v>249</v>
      </c>
      <c r="B28" s="362"/>
      <c r="C28" s="363"/>
      <c r="D28" s="363"/>
      <c r="E28" s="363"/>
      <c r="F28" s="363"/>
      <c r="G28" s="363"/>
      <c r="H28" s="363"/>
      <c r="I28" s="363"/>
      <c r="J28" s="363"/>
      <c r="K28" s="363"/>
      <c r="L28" s="363"/>
      <c r="M28" s="363"/>
      <c r="N28" s="247">
        <f t="shared" si="0"/>
        <v>0</v>
      </c>
      <c r="O28" s="364">
        <v>0</v>
      </c>
      <c r="P28" s="362"/>
      <c r="Q28" s="363"/>
      <c r="R28" s="363"/>
      <c r="S28" s="363"/>
      <c r="T28" s="363"/>
      <c r="U28" s="363"/>
      <c r="V28" s="363"/>
      <c r="W28" s="363"/>
      <c r="X28" s="363"/>
      <c r="Y28" s="363"/>
      <c r="Z28" s="363"/>
      <c r="AA28" s="363"/>
      <c r="AB28" s="247">
        <f t="shared" si="1"/>
        <v>0</v>
      </c>
      <c r="AC28" s="364">
        <v>0</v>
      </c>
      <c r="AD28" s="362"/>
      <c r="AE28" s="363"/>
      <c r="AF28" s="363"/>
      <c r="AG28" s="363"/>
      <c r="AH28" s="363"/>
      <c r="AI28" s="363"/>
      <c r="AJ28" s="363"/>
      <c r="AK28" s="363"/>
      <c r="AL28" s="363"/>
      <c r="AM28" s="363"/>
      <c r="AN28" s="363"/>
      <c r="AO28" s="363"/>
      <c r="AP28" s="247">
        <f t="shared" si="2"/>
        <v>0</v>
      </c>
      <c r="AQ28" s="364">
        <v>0</v>
      </c>
      <c r="AR28" s="362"/>
      <c r="AS28" s="363"/>
      <c r="AT28" s="363"/>
      <c r="AU28" s="363"/>
      <c r="AV28" s="363"/>
      <c r="AW28" s="363"/>
      <c r="AX28" s="363"/>
      <c r="AY28" s="363"/>
      <c r="AZ28" s="363"/>
      <c r="BA28" s="363"/>
      <c r="BB28" s="363"/>
      <c r="BC28" s="363"/>
      <c r="BD28" s="247">
        <f t="shared" si="3"/>
        <v>0</v>
      </c>
      <c r="BE28" s="364">
        <v>0</v>
      </c>
      <c r="BF28" s="362"/>
      <c r="BG28" s="363"/>
      <c r="BH28" s="363"/>
      <c r="BI28" s="363"/>
      <c r="BJ28" s="363"/>
      <c r="BK28" s="363"/>
      <c r="BL28" s="363"/>
      <c r="BM28" s="363"/>
      <c r="BN28" s="363"/>
      <c r="BO28" s="363"/>
      <c r="BP28" s="363"/>
      <c r="BQ28" s="363"/>
      <c r="BR28" s="247">
        <f t="shared" si="4"/>
        <v>0</v>
      </c>
      <c r="BS28" s="364">
        <v>0</v>
      </c>
      <c r="BT28" s="362"/>
      <c r="BU28" s="363"/>
      <c r="BV28" s="363"/>
      <c r="BW28" s="363"/>
      <c r="BX28" s="363"/>
      <c r="BY28" s="363"/>
      <c r="BZ28" s="363"/>
      <c r="CA28" s="363"/>
      <c r="CB28" s="363"/>
      <c r="CC28" s="363"/>
      <c r="CD28" s="363"/>
      <c r="CE28" s="363"/>
      <c r="CF28" s="247">
        <f t="shared" si="5"/>
        <v>0</v>
      </c>
      <c r="CG28" s="364">
        <v>0</v>
      </c>
      <c r="CH28" s="362"/>
      <c r="CI28" s="363"/>
      <c r="CJ28" s="363"/>
      <c r="CK28" s="363"/>
      <c r="CL28" s="363"/>
      <c r="CM28" s="363"/>
      <c r="CN28" s="363"/>
      <c r="CO28" s="363"/>
      <c r="CP28" s="363"/>
      <c r="CQ28" s="363"/>
      <c r="CR28" s="363"/>
      <c r="CS28" s="363"/>
      <c r="CT28" s="247">
        <f t="shared" si="6"/>
        <v>0</v>
      </c>
      <c r="CU28" s="364">
        <v>0</v>
      </c>
      <c r="CV28" s="362"/>
      <c r="CW28" s="363"/>
      <c r="CX28" s="363"/>
      <c r="CY28" s="363"/>
      <c r="CZ28" s="363"/>
      <c r="DA28" s="363"/>
      <c r="DB28" s="363"/>
      <c r="DC28" s="363"/>
      <c r="DD28" s="363"/>
      <c r="DE28" s="363"/>
      <c r="DF28" s="363"/>
      <c r="DG28" s="363"/>
      <c r="DH28" s="247">
        <f t="shared" si="7"/>
        <v>0</v>
      </c>
      <c r="DI28" s="365">
        <v>0</v>
      </c>
      <c r="DJ28" s="245">
        <f t="shared" si="8"/>
        <v>0</v>
      </c>
      <c r="DK28" s="248">
        <f t="shared" si="9"/>
        <v>0</v>
      </c>
    </row>
    <row r="29" spans="1:115" x14ac:dyDescent="0.25">
      <c r="A29" s="361" t="s">
        <v>249</v>
      </c>
      <c r="B29" s="362"/>
      <c r="C29" s="363"/>
      <c r="D29" s="363"/>
      <c r="E29" s="363"/>
      <c r="F29" s="363"/>
      <c r="G29" s="363"/>
      <c r="H29" s="363"/>
      <c r="I29" s="363"/>
      <c r="J29" s="363"/>
      <c r="K29" s="363"/>
      <c r="L29" s="363"/>
      <c r="M29" s="363"/>
      <c r="N29" s="247">
        <f t="shared" si="0"/>
        <v>0</v>
      </c>
      <c r="O29" s="364">
        <v>0</v>
      </c>
      <c r="P29" s="362"/>
      <c r="Q29" s="363"/>
      <c r="R29" s="363"/>
      <c r="S29" s="363"/>
      <c r="T29" s="363"/>
      <c r="U29" s="363"/>
      <c r="V29" s="363"/>
      <c r="W29" s="363"/>
      <c r="X29" s="363"/>
      <c r="Y29" s="363"/>
      <c r="Z29" s="363"/>
      <c r="AA29" s="363"/>
      <c r="AB29" s="247">
        <f t="shared" si="1"/>
        <v>0</v>
      </c>
      <c r="AC29" s="364">
        <v>0</v>
      </c>
      <c r="AD29" s="362"/>
      <c r="AE29" s="363"/>
      <c r="AF29" s="363"/>
      <c r="AG29" s="363"/>
      <c r="AH29" s="363"/>
      <c r="AI29" s="363"/>
      <c r="AJ29" s="363"/>
      <c r="AK29" s="363"/>
      <c r="AL29" s="363"/>
      <c r="AM29" s="363"/>
      <c r="AN29" s="363"/>
      <c r="AO29" s="363"/>
      <c r="AP29" s="247">
        <f t="shared" si="2"/>
        <v>0</v>
      </c>
      <c r="AQ29" s="364">
        <v>0</v>
      </c>
      <c r="AR29" s="362"/>
      <c r="AS29" s="363"/>
      <c r="AT29" s="363"/>
      <c r="AU29" s="363"/>
      <c r="AV29" s="363"/>
      <c r="AW29" s="363"/>
      <c r="AX29" s="363"/>
      <c r="AY29" s="363"/>
      <c r="AZ29" s="363"/>
      <c r="BA29" s="363"/>
      <c r="BB29" s="363"/>
      <c r="BC29" s="363"/>
      <c r="BD29" s="247">
        <f t="shared" si="3"/>
        <v>0</v>
      </c>
      <c r="BE29" s="364">
        <v>0</v>
      </c>
      <c r="BF29" s="362"/>
      <c r="BG29" s="363"/>
      <c r="BH29" s="363"/>
      <c r="BI29" s="363"/>
      <c r="BJ29" s="363"/>
      <c r="BK29" s="363"/>
      <c r="BL29" s="363"/>
      <c r="BM29" s="363"/>
      <c r="BN29" s="363"/>
      <c r="BO29" s="363"/>
      <c r="BP29" s="363"/>
      <c r="BQ29" s="363"/>
      <c r="BR29" s="247">
        <f t="shared" si="4"/>
        <v>0</v>
      </c>
      <c r="BS29" s="364">
        <v>0</v>
      </c>
      <c r="BT29" s="362"/>
      <c r="BU29" s="363"/>
      <c r="BV29" s="363"/>
      <c r="BW29" s="363"/>
      <c r="BX29" s="363"/>
      <c r="BY29" s="363"/>
      <c r="BZ29" s="363"/>
      <c r="CA29" s="363"/>
      <c r="CB29" s="363"/>
      <c r="CC29" s="363"/>
      <c r="CD29" s="363"/>
      <c r="CE29" s="363"/>
      <c r="CF29" s="247">
        <f t="shared" si="5"/>
        <v>0</v>
      </c>
      <c r="CG29" s="364">
        <v>0</v>
      </c>
      <c r="CH29" s="362"/>
      <c r="CI29" s="363"/>
      <c r="CJ29" s="363"/>
      <c r="CK29" s="363"/>
      <c r="CL29" s="363"/>
      <c r="CM29" s="363"/>
      <c r="CN29" s="363"/>
      <c r="CO29" s="363"/>
      <c r="CP29" s="363"/>
      <c r="CQ29" s="363"/>
      <c r="CR29" s="363"/>
      <c r="CS29" s="363"/>
      <c r="CT29" s="247">
        <f t="shared" si="6"/>
        <v>0</v>
      </c>
      <c r="CU29" s="364">
        <v>0</v>
      </c>
      <c r="CV29" s="362"/>
      <c r="CW29" s="363"/>
      <c r="CX29" s="363"/>
      <c r="CY29" s="363"/>
      <c r="CZ29" s="363"/>
      <c r="DA29" s="363"/>
      <c r="DB29" s="363"/>
      <c r="DC29" s="363"/>
      <c r="DD29" s="363"/>
      <c r="DE29" s="363"/>
      <c r="DF29" s="363"/>
      <c r="DG29" s="363"/>
      <c r="DH29" s="247">
        <f t="shared" si="7"/>
        <v>0</v>
      </c>
      <c r="DI29" s="365">
        <v>0</v>
      </c>
      <c r="DJ29" s="245">
        <f t="shared" si="8"/>
        <v>0</v>
      </c>
      <c r="DK29" s="248">
        <f t="shared" si="9"/>
        <v>0</v>
      </c>
    </row>
    <row r="30" spans="1:115" x14ac:dyDescent="0.25">
      <c r="A30" s="361" t="s">
        <v>249</v>
      </c>
      <c r="B30" s="362"/>
      <c r="C30" s="363"/>
      <c r="D30" s="363"/>
      <c r="E30" s="363"/>
      <c r="F30" s="363"/>
      <c r="G30" s="363"/>
      <c r="H30" s="363"/>
      <c r="I30" s="363"/>
      <c r="J30" s="363"/>
      <c r="K30" s="363"/>
      <c r="L30" s="363"/>
      <c r="M30" s="363"/>
      <c r="N30" s="247">
        <f t="shared" si="0"/>
        <v>0</v>
      </c>
      <c r="O30" s="364">
        <v>0</v>
      </c>
      <c r="P30" s="362"/>
      <c r="Q30" s="363"/>
      <c r="R30" s="363"/>
      <c r="S30" s="363"/>
      <c r="T30" s="363"/>
      <c r="U30" s="363"/>
      <c r="V30" s="363"/>
      <c r="W30" s="363"/>
      <c r="X30" s="363"/>
      <c r="Y30" s="363"/>
      <c r="Z30" s="363"/>
      <c r="AA30" s="363"/>
      <c r="AB30" s="247">
        <f t="shared" si="1"/>
        <v>0</v>
      </c>
      <c r="AC30" s="364">
        <v>0</v>
      </c>
      <c r="AD30" s="362"/>
      <c r="AE30" s="363"/>
      <c r="AF30" s="363"/>
      <c r="AG30" s="363"/>
      <c r="AH30" s="363"/>
      <c r="AI30" s="363"/>
      <c r="AJ30" s="363"/>
      <c r="AK30" s="363"/>
      <c r="AL30" s="363"/>
      <c r="AM30" s="363"/>
      <c r="AN30" s="363"/>
      <c r="AO30" s="363"/>
      <c r="AP30" s="247">
        <f t="shared" si="2"/>
        <v>0</v>
      </c>
      <c r="AQ30" s="364">
        <v>0</v>
      </c>
      <c r="AR30" s="362"/>
      <c r="AS30" s="363"/>
      <c r="AT30" s="363"/>
      <c r="AU30" s="363"/>
      <c r="AV30" s="363"/>
      <c r="AW30" s="363"/>
      <c r="AX30" s="363"/>
      <c r="AY30" s="363"/>
      <c r="AZ30" s="363"/>
      <c r="BA30" s="363"/>
      <c r="BB30" s="363"/>
      <c r="BC30" s="363"/>
      <c r="BD30" s="247">
        <f t="shared" si="3"/>
        <v>0</v>
      </c>
      <c r="BE30" s="364">
        <v>0</v>
      </c>
      <c r="BF30" s="362"/>
      <c r="BG30" s="363"/>
      <c r="BH30" s="363"/>
      <c r="BI30" s="363"/>
      <c r="BJ30" s="363"/>
      <c r="BK30" s="363"/>
      <c r="BL30" s="363"/>
      <c r="BM30" s="363"/>
      <c r="BN30" s="363"/>
      <c r="BO30" s="363"/>
      <c r="BP30" s="363"/>
      <c r="BQ30" s="363"/>
      <c r="BR30" s="247">
        <f t="shared" si="4"/>
        <v>0</v>
      </c>
      <c r="BS30" s="364">
        <v>0</v>
      </c>
      <c r="BT30" s="362"/>
      <c r="BU30" s="363"/>
      <c r="BV30" s="363"/>
      <c r="BW30" s="363"/>
      <c r="BX30" s="363"/>
      <c r="BY30" s="363"/>
      <c r="BZ30" s="363"/>
      <c r="CA30" s="363"/>
      <c r="CB30" s="363"/>
      <c r="CC30" s="363"/>
      <c r="CD30" s="363"/>
      <c r="CE30" s="363"/>
      <c r="CF30" s="247">
        <f t="shared" si="5"/>
        <v>0</v>
      </c>
      <c r="CG30" s="364">
        <v>0</v>
      </c>
      <c r="CH30" s="362"/>
      <c r="CI30" s="363"/>
      <c r="CJ30" s="363"/>
      <c r="CK30" s="363"/>
      <c r="CL30" s="363"/>
      <c r="CM30" s="363"/>
      <c r="CN30" s="363"/>
      <c r="CO30" s="363"/>
      <c r="CP30" s="363"/>
      <c r="CQ30" s="363"/>
      <c r="CR30" s="363"/>
      <c r="CS30" s="363"/>
      <c r="CT30" s="247">
        <f t="shared" si="6"/>
        <v>0</v>
      </c>
      <c r="CU30" s="364">
        <v>0</v>
      </c>
      <c r="CV30" s="362"/>
      <c r="CW30" s="363"/>
      <c r="CX30" s="363"/>
      <c r="CY30" s="363"/>
      <c r="CZ30" s="363"/>
      <c r="DA30" s="363"/>
      <c r="DB30" s="363"/>
      <c r="DC30" s="363"/>
      <c r="DD30" s="363"/>
      <c r="DE30" s="363"/>
      <c r="DF30" s="363"/>
      <c r="DG30" s="363"/>
      <c r="DH30" s="247">
        <f t="shared" si="7"/>
        <v>0</v>
      </c>
      <c r="DI30" s="365">
        <v>0</v>
      </c>
      <c r="DJ30" s="245">
        <f t="shared" si="8"/>
        <v>0</v>
      </c>
      <c r="DK30" s="248">
        <f t="shared" si="9"/>
        <v>0</v>
      </c>
    </row>
    <row r="31" spans="1:115" x14ac:dyDescent="0.25">
      <c r="A31" s="361" t="s">
        <v>249</v>
      </c>
      <c r="B31" s="362"/>
      <c r="C31" s="363"/>
      <c r="D31" s="363"/>
      <c r="E31" s="363"/>
      <c r="F31" s="363"/>
      <c r="G31" s="363"/>
      <c r="H31" s="363"/>
      <c r="I31" s="363"/>
      <c r="J31" s="363"/>
      <c r="K31" s="363"/>
      <c r="L31" s="363"/>
      <c r="M31" s="363"/>
      <c r="N31" s="247">
        <f t="shared" si="0"/>
        <v>0</v>
      </c>
      <c r="O31" s="364">
        <v>0</v>
      </c>
      <c r="P31" s="362"/>
      <c r="Q31" s="363"/>
      <c r="R31" s="363"/>
      <c r="S31" s="363"/>
      <c r="T31" s="363"/>
      <c r="U31" s="363"/>
      <c r="V31" s="363"/>
      <c r="W31" s="363"/>
      <c r="X31" s="363"/>
      <c r="Y31" s="363"/>
      <c r="Z31" s="363"/>
      <c r="AA31" s="363"/>
      <c r="AB31" s="247">
        <f t="shared" si="1"/>
        <v>0</v>
      </c>
      <c r="AC31" s="364">
        <v>0</v>
      </c>
      <c r="AD31" s="362"/>
      <c r="AE31" s="363"/>
      <c r="AF31" s="363"/>
      <c r="AG31" s="363"/>
      <c r="AH31" s="363"/>
      <c r="AI31" s="363"/>
      <c r="AJ31" s="363"/>
      <c r="AK31" s="363"/>
      <c r="AL31" s="363"/>
      <c r="AM31" s="363"/>
      <c r="AN31" s="363"/>
      <c r="AO31" s="363"/>
      <c r="AP31" s="247">
        <f t="shared" si="2"/>
        <v>0</v>
      </c>
      <c r="AQ31" s="364">
        <v>0</v>
      </c>
      <c r="AR31" s="362"/>
      <c r="AS31" s="363"/>
      <c r="AT31" s="363"/>
      <c r="AU31" s="363"/>
      <c r="AV31" s="363"/>
      <c r="AW31" s="363"/>
      <c r="AX31" s="363"/>
      <c r="AY31" s="363"/>
      <c r="AZ31" s="363"/>
      <c r="BA31" s="363"/>
      <c r="BB31" s="363"/>
      <c r="BC31" s="363"/>
      <c r="BD31" s="247">
        <f t="shared" si="3"/>
        <v>0</v>
      </c>
      <c r="BE31" s="364">
        <v>0</v>
      </c>
      <c r="BF31" s="362"/>
      <c r="BG31" s="363"/>
      <c r="BH31" s="363"/>
      <c r="BI31" s="363"/>
      <c r="BJ31" s="363"/>
      <c r="BK31" s="363"/>
      <c r="BL31" s="363"/>
      <c r="BM31" s="363"/>
      <c r="BN31" s="363"/>
      <c r="BO31" s="363"/>
      <c r="BP31" s="363"/>
      <c r="BQ31" s="363"/>
      <c r="BR31" s="247">
        <f t="shared" si="4"/>
        <v>0</v>
      </c>
      <c r="BS31" s="364">
        <v>0</v>
      </c>
      <c r="BT31" s="362"/>
      <c r="BU31" s="363"/>
      <c r="BV31" s="363"/>
      <c r="BW31" s="363"/>
      <c r="BX31" s="363"/>
      <c r="BY31" s="363"/>
      <c r="BZ31" s="363"/>
      <c r="CA31" s="363"/>
      <c r="CB31" s="363"/>
      <c r="CC31" s="363"/>
      <c r="CD31" s="363"/>
      <c r="CE31" s="363"/>
      <c r="CF31" s="247">
        <v>0</v>
      </c>
      <c r="CG31" s="364">
        <v>0</v>
      </c>
      <c r="CH31" s="362"/>
      <c r="CI31" s="363"/>
      <c r="CJ31" s="363"/>
      <c r="CK31" s="363"/>
      <c r="CL31" s="363"/>
      <c r="CM31" s="363"/>
      <c r="CN31" s="363"/>
      <c r="CO31" s="363"/>
      <c r="CP31" s="363"/>
      <c r="CQ31" s="363"/>
      <c r="CR31" s="363"/>
      <c r="CS31" s="363"/>
      <c r="CT31" s="247">
        <f t="shared" si="6"/>
        <v>0</v>
      </c>
      <c r="CU31" s="364">
        <v>0</v>
      </c>
      <c r="CV31" s="362"/>
      <c r="CW31" s="363"/>
      <c r="CX31" s="363"/>
      <c r="CY31" s="363"/>
      <c r="CZ31" s="363"/>
      <c r="DA31" s="363"/>
      <c r="DB31" s="363"/>
      <c r="DC31" s="363"/>
      <c r="DD31" s="363"/>
      <c r="DE31" s="363"/>
      <c r="DF31" s="363"/>
      <c r="DG31" s="363"/>
      <c r="DH31" s="247">
        <f t="shared" si="7"/>
        <v>0</v>
      </c>
      <c r="DI31" s="365">
        <v>0</v>
      </c>
      <c r="DJ31" s="245">
        <f t="shared" si="8"/>
        <v>0</v>
      </c>
      <c r="DK31" s="248">
        <f t="shared" si="9"/>
        <v>0</v>
      </c>
    </row>
    <row r="32" spans="1:115" x14ac:dyDescent="0.25">
      <c r="A32" s="361" t="s">
        <v>249</v>
      </c>
      <c r="B32" s="362"/>
      <c r="C32" s="363"/>
      <c r="D32" s="363"/>
      <c r="E32" s="363"/>
      <c r="F32" s="363"/>
      <c r="G32" s="363"/>
      <c r="H32" s="363"/>
      <c r="I32" s="363"/>
      <c r="J32" s="363"/>
      <c r="K32" s="363"/>
      <c r="L32" s="363"/>
      <c r="M32" s="363"/>
      <c r="N32" s="247">
        <f t="shared" si="0"/>
        <v>0</v>
      </c>
      <c r="O32" s="364">
        <v>0</v>
      </c>
      <c r="P32" s="362"/>
      <c r="Q32" s="363"/>
      <c r="R32" s="363"/>
      <c r="S32" s="363"/>
      <c r="T32" s="363"/>
      <c r="U32" s="363"/>
      <c r="V32" s="363"/>
      <c r="W32" s="363"/>
      <c r="X32" s="363"/>
      <c r="Y32" s="363"/>
      <c r="Z32" s="363"/>
      <c r="AA32" s="363"/>
      <c r="AB32" s="247">
        <f t="shared" si="1"/>
        <v>0</v>
      </c>
      <c r="AC32" s="364">
        <v>0</v>
      </c>
      <c r="AD32" s="362"/>
      <c r="AE32" s="363"/>
      <c r="AF32" s="363"/>
      <c r="AG32" s="363"/>
      <c r="AH32" s="363"/>
      <c r="AI32" s="363"/>
      <c r="AJ32" s="363"/>
      <c r="AK32" s="363"/>
      <c r="AL32" s="363"/>
      <c r="AM32" s="363"/>
      <c r="AN32" s="363"/>
      <c r="AO32" s="363"/>
      <c r="AP32" s="247">
        <f t="shared" si="2"/>
        <v>0</v>
      </c>
      <c r="AQ32" s="364">
        <v>0</v>
      </c>
      <c r="AR32" s="362"/>
      <c r="AS32" s="363"/>
      <c r="AT32" s="363"/>
      <c r="AU32" s="363"/>
      <c r="AV32" s="363"/>
      <c r="AW32" s="363"/>
      <c r="AX32" s="363"/>
      <c r="AY32" s="363"/>
      <c r="AZ32" s="363"/>
      <c r="BA32" s="363"/>
      <c r="BB32" s="363"/>
      <c r="BC32" s="363"/>
      <c r="BD32" s="247">
        <f t="shared" si="3"/>
        <v>0</v>
      </c>
      <c r="BE32" s="364">
        <v>0</v>
      </c>
      <c r="BF32" s="362"/>
      <c r="BG32" s="363"/>
      <c r="BH32" s="363"/>
      <c r="BI32" s="363"/>
      <c r="BJ32" s="363"/>
      <c r="BK32" s="363"/>
      <c r="BL32" s="363"/>
      <c r="BM32" s="363"/>
      <c r="BN32" s="363"/>
      <c r="BO32" s="363"/>
      <c r="BP32" s="363"/>
      <c r="BQ32" s="363"/>
      <c r="BR32" s="247">
        <f t="shared" si="4"/>
        <v>0</v>
      </c>
      <c r="BS32" s="364">
        <v>0</v>
      </c>
      <c r="BT32" s="362"/>
      <c r="BU32" s="363"/>
      <c r="BV32" s="363"/>
      <c r="BW32" s="363"/>
      <c r="BX32" s="363"/>
      <c r="BY32" s="363"/>
      <c r="BZ32" s="363"/>
      <c r="CA32" s="363"/>
      <c r="CB32" s="363"/>
      <c r="CC32" s="363"/>
      <c r="CD32" s="363"/>
      <c r="CE32" s="363"/>
      <c r="CF32" s="247">
        <f t="shared" si="5"/>
        <v>0</v>
      </c>
      <c r="CG32" s="364">
        <v>0</v>
      </c>
      <c r="CH32" s="362"/>
      <c r="CI32" s="363"/>
      <c r="CJ32" s="363"/>
      <c r="CK32" s="363"/>
      <c r="CL32" s="363"/>
      <c r="CM32" s="363"/>
      <c r="CN32" s="363"/>
      <c r="CO32" s="363"/>
      <c r="CP32" s="363"/>
      <c r="CQ32" s="363"/>
      <c r="CR32" s="363"/>
      <c r="CS32" s="363"/>
      <c r="CT32" s="247">
        <f t="shared" si="6"/>
        <v>0</v>
      </c>
      <c r="CU32" s="364">
        <v>0</v>
      </c>
      <c r="CV32" s="362"/>
      <c r="CW32" s="363"/>
      <c r="CX32" s="363"/>
      <c r="CY32" s="363"/>
      <c r="CZ32" s="363"/>
      <c r="DA32" s="363"/>
      <c r="DB32" s="363"/>
      <c r="DC32" s="363"/>
      <c r="DD32" s="363"/>
      <c r="DE32" s="363"/>
      <c r="DF32" s="363"/>
      <c r="DG32" s="363"/>
      <c r="DH32" s="247">
        <f t="shared" si="7"/>
        <v>0</v>
      </c>
      <c r="DI32" s="365">
        <v>0</v>
      </c>
      <c r="DJ32" s="245">
        <f t="shared" si="8"/>
        <v>0</v>
      </c>
      <c r="DK32" s="248">
        <f t="shared" si="9"/>
        <v>0</v>
      </c>
    </row>
    <row r="33" spans="1:115" x14ac:dyDescent="0.25">
      <c r="A33" s="249" t="s">
        <v>250</v>
      </c>
      <c r="B33" s="250"/>
      <c r="C33" s="230"/>
      <c r="D33" s="230"/>
      <c r="E33" s="230"/>
      <c r="F33" s="230"/>
      <c r="G33" s="230"/>
      <c r="H33" s="230"/>
      <c r="I33" s="230"/>
      <c r="J33" s="230"/>
      <c r="K33" s="230"/>
      <c r="L33" s="230"/>
      <c r="M33" s="230"/>
      <c r="N33" s="251"/>
      <c r="O33" s="252"/>
      <c r="P33" s="232"/>
      <c r="Q33" s="233"/>
      <c r="R33" s="233"/>
      <c r="S33" s="233"/>
      <c r="T33" s="233"/>
      <c r="U33" s="233"/>
      <c r="V33" s="233"/>
      <c r="W33" s="233"/>
      <c r="X33" s="233"/>
      <c r="Y33" s="233"/>
      <c r="Z33" s="233"/>
      <c r="AA33" s="233"/>
      <c r="AB33" s="251"/>
      <c r="AC33" s="252"/>
      <c r="AD33" s="232"/>
      <c r="AE33" s="233"/>
      <c r="AF33" s="233"/>
      <c r="AG33" s="233"/>
      <c r="AH33" s="233"/>
      <c r="AI33" s="233"/>
      <c r="AJ33" s="233"/>
      <c r="AK33" s="233"/>
      <c r="AL33" s="233"/>
      <c r="AM33" s="233"/>
      <c r="AN33" s="233"/>
      <c r="AO33" s="233"/>
      <c r="AP33" s="251"/>
      <c r="AQ33" s="252"/>
      <c r="AR33" s="232"/>
      <c r="AS33" s="233"/>
      <c r="AT33" s="233"/>
      <c r="AU33" s="233"/>
      <c r="AV33" s="233"/>
      <c r="AW33" s="233"/>
      <c r="AX33" s="233"/>
      <c r="AY33" s="233"/>
      <c r="AZ33" s="233"/>
      <c r="BA33" s="233"/>
      <c r="BB33" s="233"/>
      <c r="BC33" s="233"/>
      <c r="BD33" s="251"/>
      <c r="BE33" s="252"/>
      <c r="BF33" s="232"/>
      <c r="BG33" s="233"/>
      <c r="BH33" s="233"/>
      <c r="BI33" s="233"/>
      <c r="BJ33" s="233"/>
      <c r="BK33" s="233"/>
      <c r="BL33" s="233"/>
      <c r="BM33" s="233"/>
      <c r="BN33" s="233"/>
      <c r="BO33" s="233"/>
      <c r="BP33" s="233"/>
      <c r="BQ33" s="233"/>
      <c r="BR33" s="251"/>
      <c r="BS33" s="252"/>
      <c r="BT33" s="232"/>
      <c r="BU33" s="233"/>
      <c r="BV33" s="233"/>
      <c r="BW33" s="233"/>
      <c r="BX33" s="233"/>
      <c r="BY33" s="233"/>
      <c r="BZ33" s="233"/>
      <c r="CA33" s="233"/>
      <c r="CB33" s="233"/>
      <c r="CC33" s="233"/>
      <c r="CD33" s="233"/>
      <c r="CE33" s="233"/>
      <c r="CF33" s="251"/>
      <c r="CG33" s="252"/>
      <c r="CH33" s="232"/>
      <c r="CI33" s="233"/>
      <c r="CJ33" s="233"/>
      <c r="CK33" s="233"/>
      <c r="CL33" s="233"/>
      <c r="CM33" s="233"/>
      <c r="CN33" s="233"/>
      <c r="CO33" s="233"/>
      <c r="CP33" s="233"/>
      <c r="CQ33" s="233"/>
      <c r="CR33" s="233"/>
      <c r="CS33" s="233"/>
      <c r="CT33" s="251"/>
      <c r="CU33" s="252"/>
      <c r="CV33" s="232"/>
      <c r="CW33" s="233"/>
      <c r="CX33" s="233"/>
      <c r="CY33" s="233"/>
      <c r="CZ33" s="233"/>
      <c r="DA33" s="233"/>
      <c r="DB33" s="233"/>
      <c r="DC33" s="233"/>
      <c r="DD33" s="233"/>
      <c r="DE33" s="233"/>
      <c r="DF33" s="233"/>
      <c r="DG33" s="233"/>
      <c r="DH33" s="251"/>
      <c r="DI33" s="252"/>
      <c r="DJ33" s="536"/>
      <c r="DK33" s="537"/>
    </row>
    <row r="34" spans="1:115" x14ac:dyDescent="0.25">
      <c r="A34" s="361" t="s">
        <v>249</v>
      </c>
      <c r="B34" s="362"/>
      <c r="C34" s="363"/>
      <c r="D34" s="363"/>
      <c r="E34" s="363"/>
      <c r="F34" s="363"/>
      <c r="G34" s="363"/>
      <c r="H34" s="363"/>
      <c r="I34" s="363"/>
      <c r="J34" s="363"/>
      <c r="K34" s="363"/>
      <c r="L34" s="363"/>
      <c r="M34" s="363"/>
      <c r="N34" s="247">
        <f>SUM(B34:M34)</f>
        <v>0</v>
      </c>
      <c r="O34" s="364">
        <v>0</v>
      </c>
      <c r="P34" s="362"/>
      <c r="Q34" s="363"/>
      <c r="R34" s="363"/>
      <c r="S34" s="363"/>
      <c r="T34" s="363"/>
      <c r="U34" s="363"/>
      <c r="V34" s="363"/>
      <c r="W34" s="363"/>
      <c r="X34" s="363"/>
      <c r="Y34" s="363"/>
      <c r="Z34" s="363"/>
      <c r="AA34" s="363"/>
      <c r="AB34" s="247">
        <f>SUM(P34:AA34)</f>
        <v>0</v>
      </c>
      <c r="AC34" s="364">
        <v>0</v>
      </c>
      <c r="AD34" s="362"/>
      <c r="AE34" s="363"/>
      <c r="AF34" s="363"/>
      <c r="AG34" s="363"/>
      <c r="AH34" s="363"/>
      <c r="AI34" s="363"/>
      <c r="AJ34" s="363"/>
      <c r="AK34" s="363"/>
      <c r="AL34" s="363"/>
      <c r="AM34" s="363"/>
      <c r="AN34" s="363"/>
      <c r="AO34" s="363"/>
      <c r="AP34" s="247">
        <f>SUM(AD34:AO34)</f>
        <v>0</v>
      </c>
      <c r="AQ34" s="364">
        <v>0</v>
      </c>
      <c r="AR34" s="362"/>
      <c r="AS34" s="363"/>
      <c r="AT34" s="363"/>
      <c r="AU34" s="363"/>
      <c r="AV34" s="363"/>
      <c r="AW34" s="363"/>
      <c r="AX34" s="363"/>
      <c r="AY34" s="363"/>
      <c r="AZ34" s="363"/>
      <c r="BA34" s="363"/>
      <c r="BB34" s="363"/>
      <c r="BC34" s="363"/>
      <c r="BD34" s="247">
        <f>SUM(AR34:BC34)</f>
        <v>0</v>
      </c>
      <c r="BE34" s="364">
        <v>0</v>
      </c>
      <c r="BF34" s="362"/>
      <c r="BG34" s="363"/>
      <c r="BH34" s="363"/>
      <c r="BI34" s="363"/>
      <c r="BJ34" s="363"/>
      <c r="BK34" s="363"/>
      <c r="BL34" s="363"/>
      <c r="BM34" s="363"/>
      <c r="BN34" s="363"/>
      <c r="BO34" s="363"/>
      <c r="BP34" s="363"/>
      <c r="BQ34" s="363"/>
      <c r="BR34" s="247">
        <f>SUM(BF34:BQ34)</f>
        <v>0</v>
      </c>
      <c r="BS34" s="364">
        <v>0</v>
      </c>
      <c r="BT34" s="362"/>
      <c r="BU34" s="363"/>
      <c r="BV34" s="363"/>
      <c r="BW34" s="363"/>
      <c r="BX34" s="363"/>
      <c r="BY34" s="363"/>
      <c r="BZ34" s="363"/>
      <c r="CA34" s="363"/>
      <c r="CB34" s="363"/>
      <c r="CC34" s="363"/>
      <c r="CD34" s="363"/>
      <c r="CE34" s="363"/>
      <c r="CF34" s="247">
        <f>SUM(BT34:CE34)</f>
        <v>0</v>
      </c>
      <c r="CG34" s="364">
        <v>0</v>
      </c>
      <c r="CH34" s="362"/>
      <c r="CI34" s="363"/>
      <c r="CJ34" s="363"/>
      <c r="CK34" s="363"/>
      <c r="CL34" s="363"/>
      <c r="CM34" s="363"/>
      <c r="CN34" s="363"/>
      <c r="CO34" s="363"/>
      <c r="CP34" s="363"/>
      <c r="CQ34" s="363"/>
      <c r="CR34" s="363"/>
      <c r="CS34" s="363"/>
      <c r="CT34" s="247">
        <f>SUM(CH34:CS34)</f>
        <v>0</v>
      </c>
      <c r="CU34" s="364">
        <v>0</v>
      </c>
      <c r="CV34" s="362"/>
      <c r="CW34" s="363"/>
      <c r="CX34" s="363"/>
      <c r="CY34" s="363"/>
      <c r="CZ34" s="363"/>
      <c r="DA34" s="363"/>
      <c r="DB34" s="363"/>
      <c r="DC34" s="363"/>
      <c r="DD34" s="363"/>
      <c r="DE34" s="363"/>
      <c r="DF34" s="363"/>
      <c r="DG34" s="363"/>
      <c r="DH34" s="247">
        <f>SUM(CV34:DG34)</f>
        <v>0</v>
      </c>
      <c r="DI34" s="365">
        <v>0</v>
      </c>
      <c r="DJ34" s="245">
        <f t="shared" si="8"/>
        <v>0</v>
      </c>
      <c r="DK34" s="248">
        <f t="shared" si="9"/>
        <v>0</v>
      </c>
    </row>
    <row r="35" spans="1:115" x14ac:dyDescent="0.25">
      <c r="A35" s="361" t="s">
        <v>249</v>
      </c>
      <c r="B35" s="362"/>
      <c r="C35" s="363"/>
      <c r="D35" s="363"/>
      <c r="E35" s="363"/>
      <c r="F35" s="363"/>
      <c r="G35" s="363"/>
      <c r="H35" s="363"/>
      <c r="I35" s="363"/>
      <c r="J35" s="363"/>
      <c r="K35" s="363"/>
      <c r="L35" s="363"/>
      <c r="M35" s="363"/>
      <c r="N35" s="247">
        <f t="shared" ref="N35:N41" si="10">SUM(B35:M35)</f>
        <v>0</v>
      </c>
      <c r="O35" s="364">
        <v>0</v>
      </c>
      <c r="P35" s="362"/>
      <c r="Q35" s="363"/>
      <c r="R35" s="363"/>
      <c r="S35" s="363"/>
      <c r="T35" s="363"/>
      <c r="U35" s="363"/>
      <c r="V35" s="363"/>
      <c r="W35" s="363"/>
      <c r="X35" s="363"/>
      <c r="Y35" s="363"/>
      <c r="Z35" s="363"/>
      <c r="AA35" s="363"/>
      <c r="AB35" s="247">
        <f t="shared" ref="AB35:AB41" si="11">SUM(P35:AA35)</f>
        <v>0</v>
      </c>
      <c r="AC35" s="364">
        <v>0</v>
      </c>
      <c r="AD35" s="362"/>
      <c r="AE35" s="363"/>
      <c r="AF35" s="363"/>
      <c r="AG35" s="363"/>
      <c r="AH35" s="363"/>
      <c r="AI35" s="363"/>
      <c r="AJ35" s="363"/>
      <c r="AK35" s="363"/>
      <c r="AL35" s="363"/>
      <c r="AM35" s="363"/>
      <c r="AN35" s="363"/>
      <c r="AO35" s="363"/>
      <c r="AP35" s="247">
        <f t="shared" ref="AP35:AP41" si="12">SUM(AD35:AO35)</f>
        <v>0</v>
      </c>
      <c r="AQ35" s="364">
        <v>0</v>
      </c>
      <c r="AR35" s="362"/>
      <c r="AS35" s="363"/>
      <c r="AT35" s="363"/>
      <c r="AU35" s="363"/>
      <c r="AV35" s="363"/>
      <c r="AW35" s="363"/>
      <c r="AX35" s="363"/>
      <c r="AY35" s="363"/>
      <c r="AZ35" s="363"/>
      <c r="BA35" s="363"/>
      <c r="BB35" s="363"/>
      <c r="BC35" s="363"/>
      <c r="BD35" s="247">
        <f t="shared" ref="BD35:BD41" si="13">SUM(AR35:BC35)</f>
        <v>0</v>
      </c>
      <c r="BE35" s="364">
        <v>0</v>
      </c>
      <c r="BF35" s="362"/>
      <c r="BG35" s="363"/>
      <c r="BH35" s="363"/>
      <c r="BI35" s="363"/>
      <c r="BJ35" s="363"/>
      <c r="BK35" s="363"/>
      <c r="BL35" s="363"/>
      <c r="BM35" s="363"/>
      <c r="BN35" s="363"/>
      <c r="BO35" s="363"/>
      <c r="BP35" s="363"/>
      <c r="BQ35" s="363"/>
      <c r="BR35" s="247">
        <f t="shared" ref="BR35:BR41" si="14">SUM(BF35:BQ35)</f>
        <v>0</v>
      </c>
      <c r="BS35" s="364">
        <v>0</v>
      </c>
      <c r="BT35" s="362"/>
      <c r="BU35" s="363"/>
      <c r="BV35" s="363"/>
      <c r="BW35" s="363"/>
      <c r="BX35" s="363"/>
      <c r="BY35" s="363"/>
      <c r="BZ35" s="363"/>
      <c r="CA35" s="363"/>
      <c r="CB35" s="363"/>
      <c r="CC35" s="363"/>
      <c r="CD35" s="363"/>
      <c r="CE35" s="363"/>
      <c r="CF35" s="247">
        <f t="shared" ref="CF35:CF41" si="15">SUM(BT35:CE35)</f>
        <v>0</v>
      </c>
      <c r="CG35" s="364">
        <v>0</v>
      </c>
      <c r="CH35" s="362"/>
      <c r="CI35" s="363"/>
      <c r="CJ35" s="363"/>
      <c r="CK35" s="363"/>
      <c r="CL35" s="363"/>
      <c r="CM35" s="363"/>
      <c r="CN35" s="363"/>
      <c r="CO35" s="363"/>
      <c r="CP35" s="363"/>
      <c r="CQ35" s="363"/>
      <c r="CR35" s="363"/>
      <c r="CS35" s="363"/>
      <c r="CT35" s="247">
        <f t="shared" ref="CT35:CT41" si="16">SUM(CH35:CS35)</f>
        <v>0</v>
      </c>
      <c r="CU35" s="364">
        <v>0</v>
      </c>
      <c r="CV35" s="362"/>
      <c r="CW35" s="363"/>
      <c r="CX35" s="363"/>
      <c r="CY35" s="363"/>
      <c r="CZ35" s="363"/>
      <c r="DA35" s="363"/>
      <c r="DB35" s="363"/>
      <c r="DC35" s="363"/>
      <c r="DD35" s="363"/>
      <c r="DE35" s="363"/>
      <c r="DF35" s="363"/>
      <c r="DG35" s="363"/>
      <c r="DH35" s="247">
        <f t="shared" ref="DH35:DH41" si="17">SUM(CV35:DG35)</f>
        <v>0</v>
      </c>
      <c r="DI35" s="365">
        <v>0</v>
      </c>
      <c r="DJ35" s="245">
        <f t="shared" si="8"/>
        <v>0</v>
      </c>
      <c r="DK35" s="248">
        <f t="shared" si="9"/>
        <v>0</v>
      </c>
    </row>
    <row r="36" spans="1:115" x14ac:dyDescent="0.25">
      <c r="A36" s="361" t="s">
        <v>249</v>
      </c>
      <c r="B36" s="362"/>
      <c r="C36" s="363"/>
      <c r="D36" s="363"/>
      <c r="E36" s="363"/>
      <c r="F36" s="363"/>
      <c r="G36" s="363"/>
      <c r="H36" s="363"/>
      <c r="I36" s="363"/>
      <c r="J36" s="363"/>
      <c r="K36" s="363"/>
      <c r="L36" s="363"/>
      <c r="M36" s="363"/>
      <c r="N36" s="247">
        <f t="shared" si="10"/>
        <v>0</v>
      </c>
      <c r="O36" s="364">
        <v>0</v>
      </c>
      <c r="P36" s="362"/>
      <c r="Q36" s="363"/>
      <c r="R36" s="363"/>
      <c r="S36" s="363"/>
      <c r="T36" s="363"/>
      <c r="U36" s="363"/>
      <c r="V36" s="363"/>
      <c r="W36" s="363"/>
      <c r="X36" s="363"/>
      <c r="Y36" s="363"/>
      <c r="Z36" s="363"/>
      <c r="AA36" s="363"/>
      <c r="AB36" s="247">
        <f t="shared" si="11"/>
        <v>0</v>
      </c>
      <c r="AC36" s="364">
        <v>0</v>
      </c>
      <c r="AD36" s="362"/>
      <c r="AE36" s="363"/>
      <c r="AF36" s="363"/>
      <c r="AG36" s="363"/>
      <c r="AH36" s="363"/>
      <c r="AI36" s="363"/>
      <c r="AJ36" s="363"/>
      <c r="AK36" s="363"/>
      <c r="AL36" s="363"/>
      <c r="AM36" s="363"/>
      <c r="AN36" s="363"/>
      <c r="AO36" s="363"/>
      <c r="AP36" s="247">
        <f t="shared" si="12"/>
        <v>0</v>
      </c>
      <c r="AQ36" s="364">
        <v>0</v>
      </c>
      <c r="AR36" s="362"/>
      <c r="AS36" s="363"/>
      <c r="AT36" s="363"/>
      <c r="AU36" s="363"/>
      <c r="AV36" s="363"/>
      <c r="AW36" s="363"/>
      <c r="AX36" s="363"/>
      <c r="AY36" s="363"/>
      <c r="AZ36" s="363"/>
      <c r="BA36" s="363"/>
      <c r="BB36" s="363"/>
      <c r="BC36" s="363"/>
      <c r="BD36" s="247">
        <f t="shared" si="13"/>
        <v>0</v>
      </c>
      <c r="BE36" s="364">
        <v>0</v>
      </c>
      <c r="BF36" s="362"/>
      <c r="BG36" s="363"/>
      <c r="BH36" s="363"/>
      <c r="BI36" s="363"/>
      <c r="BJ36" s="363"/>
      <c r="BK36" s="363"/>
      <c r="BL36" s="363"/>
      <c r="BM36" s="363"/>
      <c r="BN36" s="363"/>
      <c r="BO36" s="363"/>
      <c r="BP36" s="363"/>
      <c r="BQ36" s="363"/>
      <c r="BR36" s="247">
        <f t="shared" si="14"/>
        <v>0</v>
      </c>
      <c r="BS36" s="364">
        <v>0</v>
      </c>
      <c r="BT36" s="362"/>
      <c r="BU36" s="363"/>
      <c r="BV36" s="363"/>
      <c r="BW36" s="363"/>
      <c r="BX36" s="363"/>
      <c r="BY36" s="363"/>
      <c r="BZ36" s="363"/>
      <c r="CA36" s="363"/>
      <c r="CB36" s="363"/>
      <c r="CC36" s="363"/>
      <c r="CD36" s="363"/>
      <c r="CE36" s="363"/>
      <c r="CF36" s="247">
        <f t="shared" si="15"/>
        <v>0</v>
      </c>
      <c r="CG36" s="364">
        <v>0</v>
      </c>
      <c r="CH36" s="362"/>
      <c r="CI36" s="363"/>
      <c r="CJ36" s="363"/>
      <c r="CK36" s="363"/>
      <c r="CL36" s="363"/>
      <c r="CM36" s="363"/>
      <c r="CN36" s="363"/>
      <c r="CO36" s="363"/>
      <c r="CP36" s="363"/>
      <c r="CQ36" s="363"/>
      <c r="CR36" s="363"/>
      <c r="CS36" s="363"/>
      <c r="CT36" s="247">
        <f t="shared" si="16"/>
        <v>0</v>
      </c>
      <c r="CU36" s="364">
        <v>0</v>
      </c>
      <c r="CV36" s="362"/>
      <c r="CW36" s="363"/>
      <c r="CX36" s="363"/>
      <c r="CY36" s="363"/>
      <c r="CZ36" s="363"/>
      <c r="DA36" s="363"/>
      <c r="DB36" s="363"/>
      <c r="DC36" s="363"/>
      <c r="DD36" s="363"/>
      <c r="DE36" s="363"/>
      <c r="DF36" s="363"/>
      <c r="DG36" s="363"/>
      <c r="DH36" s="247">
        <f t="shared" si="17"/>
        <v>0</v>
      </c>
      <c r="DI36" s="365">
        <v>0</v>
      </c>
      <c r="DJ36" s="245">
        <f t="shared" si="8"/>
        <v>0</v>
      </c>
      <c r="DK36" s="248">
        <f t="shared" si="9"/>
        <v>0</v>
      </c>
    </row>
    <row r="37" spans="1:115" x14ac:dyDescent="0.25">
      <c r="A37" s="361" t="s">
        <v>249</v>
      </c>
      <c r="B37" s="362"/>
      <c r="C37" s="363"/>
      <c r="D37" s="363"/>
      <c r="E37" s="363"/>
      <c r="F37" s="363"/>
      <c r="G37" s="363"/>
      <c r="H37" s="363"/>
      <c r="I37" s="363"/>
      <c r="J37" s="363"/>
      <c r="K37" s="363"/>
      <c r="L37" s="363"/>
      <c r="M37" s="363"/>
      <c r="N37" s="247">
        <f t="shared" si="10"/>
        <v>0</v>
      </c>
      <c r="O37" s="364">
        <v>0</v>
      </c>
      <c r="P37" s="362"/>
      <c r="Q37" s="363"/>
      <c r="R37" s="363"/>
      <c r="S37" s="363"/>
      <c r="T37" s="363"/>
      <c r="U37" s="363"/>
      <c r="V37" s="363"/>
      <c r="W37" s="363"/>
      <c r="X37" s="363"/>
      <c r="Y37" s="363"/>
      <c r="Z37" s="363"/>
      <c r="AA37" s="363"/>
      <c r="AB37" s="247">
        <f t="shared" si="11"/>
        <v>0</v>
      </c>
      <c r="AC37" s="364">
        <v>0</v>
      </c>
      <c r="AD37" s="362"/>
      <c r="AE37" s="363"/>
      <c r="AF37" s="363"/>
      <c r="AG37" s="363"/>
      <c r="AH37" s="363"/>
      <c r="AI37" s="363"/>
      <c r="AJ37" s="363"/>
      <c r="AK37" s="363"/>
      <c r="AL37" s="363"/>
      <c r="AM37" s="363"/>
      <c r="AN37" s="363"/>
      <c r="AO37" s="363"/>
      <c r="AP37" s="247">
        <f t="shared" si="12"/>
        <v>0</v>
      </c>
      <c r="AQ37" s="364">
        <v>0</v>
      </c>
      <c r="AR37" s="362"/>
      <c r="AS37" s="363"/>
      <c r="AT37" s="363"/>
      <c r="AU37" s="363"/>
      <c r="AV37" s="363"/>
      <c r="AW37" s="363"/>
      <c r="AX37" s="363"/>
      <c r="AY37" s="363"/>
      <c r="AZ37" s="363"/>
      <c r="BA37" s="363"/>
      <c r="BB37" s="363"/>
      <c r="BC37" s="363"/>
      <c r="BD37" s="247">
        <f t="shared" si="13"/>
        <v>0</v>
      </c>
      <c r="BE37" s="364">
        <v>0</v>
      </c>
      <c r="BF37" s="362"/>
      <c r="BG37" s="363"/>
      <c r="BH37" s="363"/>
      <c r="BI37" s="363"/>
      <c r="BJ37" s="363"/>
      <c r="BK37" s="363"/>
      <c r="BL37" s="363"/>
      <c r="BM37" s="363"/>
      <c r="BN37" s="363"/>
      <c r="BO37" s="363"/>
      <c r="BP37" s="363"/>
      <c r="BQ37" s="363"/>
      <c r="BR37" s="247">
        <f t="shared" si="14"/>
        <v>0</v>
      </c>
      <c r="BS37" s="364">
        <v>0</v>
      </c>
      <c r="BT37" s="362"/>
      <c r="BU37" s="363"/>
      <c r="BV37" s="363"/>
      <c r="BW37" s="363"/>
      <c r="BX37" s="363"/>
      <c r="BY37" s="363"/>
      <c r="BZ37" s="363"/>
      <c r="CA37" s="363"/>
      <c r="CB37" s="363"/>
      <c r="CC37" s="363"/>
      <c r="CD37" s="363"/>
      <c r="CE37" s="363"/>
      <c r="CF37" s="247">
        <f t="shared" si="15"/>
        <v>0</v>
      </c>
      <c r="CG37" s="364">
        <v>0</v>
      </c>
      <c r="CH37" s="362"/>
      <c r="CI37" s="363"/>
      <c r="CJ37" s="363"/>
      <c r="CK37" s="363"/>
      <c r="CL37" s="363"/>
      <c r="CM37" s="363"/>
      <c r="CN37" s="363"/>
      <c r="CO37" s="363"/>
      <c r="CP37" s="363"/>
      <c r="CQ37" s="363"/>
      <c r="CR37" s="363"/>
      <c r="CS37" s="363"/>
      <c r="CT37" s="247">
        <f t="shared" si="16"/>
        <v>0</v>
      </c>
      <c r="CU37" s="364">
        <v>0</v>
      </c>
      <c r="CV37" s="362"/>
      <c r="CW37" s="363"/>
      <c r="CX37" s="363"/>
      <c r="CY37" s="363"/>
      <c r="CZ37" s="363"/>
      <c r="DA37" s="363"/>
      <c r="DB37" s="363"/>
      <c r="DC37" s="363"/>
      <c r="DD37" s="363"/>
      <c r="DE37" s="363"/>
      <c r="DF37" s="363"/>
      <c r="DG37" s="363"/>
      <c r="DH37" s="247">
        <f t="shared" si="17"/>
        <v>0</v>
      </c>
      <c r="DI37" s="365">
        <v>0</v>
      </c>
      <c r="DJ37" s="245">
        <f t="shared" si="8"/>
        <v>0</v>
      </c>
      <c r="DK37" s="248">
        <f t="shared" si="9"/>
        <v>0</v>
      </c>
    </row>
    <row r="38" spans="1:115" x14ac:dyDescent="0.25">
      <c r="A38" s="361" t="s">
        <v>249</v>
      </c>
      <c r="B38" s="362"/>
      <c r="C38" s="363"/>
      <c r="D38" s="363"/>
      <c r="E38" s="363"/>
      <c r="F38" s="363"/>
      <c r="G38" s="363"/>
      <c r="H38" s="363"/>
      <c r="I38" s="363"/>
      <c r="J38" s="363"/>
      <c r="K38" s="363"/>
      <c r="L38" s="363"/>
      <c r="M38" s="363"/>
      <c r="N38" s="247">
        <f t="shared" si="10"/>
        <v>0</v>
      </c>
      <c r="O38" s="364">
        <v>0</v>
      </c>
      <c r="P38" s="362"/>
      <c r="Q38" s="363"/>
      <c r="R38" s="363"/>
      <c r="S38" s="363"/>
      <c r="T38" s="363"/>
      <c r="U38" s="363"/>
      <c r="V38" s="363"/>
      <c r="W38" s="363"/>
      <c r="X38" s="363"/>
      <c r="Y38" s="363"/>
      <c r="Z38" s="363"/>
      <c r="AA38" s="363"/>
      <c r="AB38" s="247">
        <f t="shared" si="11"/>
        <v>0</v>
      </c>
      <c r="AC38" s="364">
        <v>0</v>
      </c>
      <c r="AD38" s="362"/>
      <c r="AE38" s="363"/>
      <c r="AF38" s="363"/>
      <c r="AG38" s="363"/>
      <c r="AH38" s="363"/>
      <c r="AI38" s="363"/>
      <c r="AJ38" s="363"/>
      <c r="AK38" s="363"/>
      <c r="AL38" s="363"/>
      <c r="AM38" s="363"/>
      <c r="AN38" s="363"/>
      <c r="AO38" s="363"/>
      <c r="AP38" s="247">
        <f t="shared" si="12"/>
        <v>0</v>
      </c>
      <c r="AQ38" s="364">
        <v>0</v>
      </c>
      <c r="AR38" s="362"/>
      <c r="AS38" s="363"/>
      <c r="AT38" s="363"/>
      <c r="AU38" s="363"/>
      <c r="AV38" s="363"/>
      <c r="AW38" s="363"/>
      <c r="AX38" s="363"/>
      <c r="AY38" s="363"/>
      <c r="AZ38" s="363"/>
      <c r="BA38" s="363"/>
      <c r="BB38" s="363"/>
      <c r="BC38" s="363"/>
      <c r="BD38" s="247">
        <f t="shared" si="13"/>
        <v>0</v>
      </c>
      <c r="BE38" s="364">
        <v>0</v>
      </c>
      <c r="BF38" s="362"/>
      <c r="BG38" s="363"/>
      <c r="BH38" s="363"/>
      <c r="BI38" s="363"/>
      <c r="BJ38" s="363"/>
      <c r="BK38" s="363"/>
      <c r="BL38" s="363"/>
      <c r="BM38" s="363"/>
      <c r="BN38" s="363"/>
      <c r="BO38" s="363"/>
      <c r="BP38" s="363"/>
      <c r="BQ38" s="363"/>
      <c r="BR38" s="247">
        <f t="shared" si="14"/>
        <v>0</v>
      </c>
      <c r="BS38" s="364">
        <v>0</v>
      </c>
      <c r="BT38" s="362"/>
      <c r="BU38" s="363"/>
      <c r="BV38" s="363"/>
      <c r="BW38" s="363"/>
      <c r="BX38" s="363"/>
      <c r="BY38" s="363"/>
      <c r="BZ38" s="363"/>
      <c r="CA38" s="363"/>
      <c r="CB38" s="363"/>
      <c r="CC38" s="363"/>
      <c r="CD38" s="363"/>
      <c r="CE38" s="363"/>
      <c r="CF38" s="247">
        <f t="shared" si="15"/>
        <v>0</v>
      </c>
      <c r="CG38" s="364">
        <v>0</v>
      </c>
      <c r="CH38" s="362"/>
      <c r="CI38" s="363"/>
      <c r="CJ38" s="363"/>
      <c r="CK38" s="363"/>
      <c r="CL38" s="363"/>
      <c r="CM38" s="363"/>
      <c r="CN38" s="363"/>
      <c r="CO38" s="363"/>
      <c r="CP38" s="363"/>
      <c r="CQ38" s="363"/>
      <c r="CR38" s="363"/>
      <c r="CS38" s="363"/>
      <c r="CT38" s="247">
        <f t="shared" si="16"/>
        <v>0</v>
      </c>
      <c r="CU38" s="364">
        <v>0</v>
      </c>
      <c r="CV38" s="362"/>
      <c r="CW38" s="363"/>
      <c r="CX38" s="363"/>
      <c r="CY38" s="363"/>
      <c r="CZ38" s="363"/>
      <c r="DA38" s="363"/>
      <c r="DB38" s="363"/>
      <c r="DC38" s="363"/>
      <c r="DD38" s="363"/>
      <c r="DE38" s="363"/>
      <c r="DF38" s="363"/>
      <c r="DG38" s="363"/>
      <c r="DH38" s="247">
        <f t="shared" si="17"/>
        <v>0</v>
      </c>
      <c r="DI38" s="365">
        <v>0</v>
      </c>
      <c r="DJ38" s="245">
        <f t="shared" si="8"/>
        <v>0</v>
      </c>
      <c r="DK38" s="248">
        <f t="shared" si="9"/>
        <v>0</v>
      </c>
    </row>
    <row r="39" spans="1:115" x14ac:dyDescent="0.25">
      <c r="A39" s="361" t="s">
        <v>249</v>
      </c>
      <c r="B39" s="362"/>
      <c r="C39" s="363"/>
      <c r="D39" s="363"/>
      <c r="E39" s="363"/>
      <c r="F39" s="363"/>
      <c r="G39" s="363"/>
      <c r="H39" s="363"/>
      <c r="I39" s="363"/>
      <c r="J39" s="363"/>
      <c r="K39" s="363"/>
      <c r="L39" s="363"/>
      <c r="M39" s="363"/>
      <c r="N39" s="247">
        <f t="shared" si="10"/>
        <v>0</v>
      </c>
      <c r="O39" s="364">
        <v>0</v>
      </c>
      <c r="P39" s="362"/>
      <c r="Q39" s="363"/>
      <c r="R39" s="363"/>
      <c r="S39" s="363"/>
      <c r="T39" s="363"/>
      <c r="U39" s="363"/>
      <c r="V39" s="363"/>
      <c r="W39" s="363"/>
      <c r="X39" s="363"/>
      <c r="Y39" s="363"/>
      <c r="Z39" s="363"/>
      <c r="AA39" s="363"/>
      <c r="AB39" s="247">
        <f t="shared" si="11"/>
        <v>0</v>
      </c>
      <c r="AC39" s="364">
        <v>0</v>
      </c>
      <c r="AD39" s="362"/>
      <c r="AE39" s="363"/>
      <c r="AF39" s="363"/>
      <c r="AG39" s="363"/>
      <c r="AH39" s="363"/>
      <c r="AI39" s="363"/>
      <c r="AJ39" s="363"/>
      <c r="AK39" s="363"/>
      <c r="AL39" s="363"/>
      <c r="AM39" s="363"/>
      <c r="AN39" s="363"/>
      <c r="AO39" s="363"/>
      <c r="AP39" s="247">
        <f t="shared" si="12"/>
        <v>0</v>
      </c>
      <c r="AQ39" s="364">
        <v>0</v>
      </c>
      <c r="AR39" s="362"/>
      <c r="AS39" s="363"/>
      <c r="AT39" s="363"/>
      <c r="AU39" s="363"/>
      <c r="AV39" s="363"/>
      <c r="AW39" s="363"/>
      <c r="AX39" s="363"/>
      <c r="AY39" s="363"/>
      <c r="AZ39" s="363"/>
      <c r="BA39" s="363"/>
      <c r="BB39" s="363"/>
      <c r="BC39" s="363"/>
      <c r="BD39" s="247">
        <f t="shared" si="13"/>
        <v>0</v>
      </c>
      <c r="BE39" s="364">
        <v>0</v>
      </c>
      <c r="BF39" s="362"/>
      <c r="BG39" s="363"/>
      <c r="BH39" s="363"/>
      <c r="BI39" s="363"/>
      <c r="BJ39" s="363"/>
      <c r="BK39" s="363"/>
      <c r="BL39" s="363"/>
      <c r="BM39" s="363"/>
      <c r="BN39" s="363"/>
      <c r="BO39" s="363"/>
      <c r="BP39" s="363"/>
      <c r="BQ39" s="363"/>
      <c r="BR39" s="247">
        <f t="shared" si="14"/>
        <v>0</v>
      </c>
      <c r="BS39" s="364">
        <v>0</v>
      </c>
      <c r="BT39" s="362"/>
      <c r="BU39" s="363"/>
      <c r="BV39" s="363"/>
      <c r="BW39" s="363"/>
      <c r="BX39" s="363"/>
      <c r="BY39" s="363"/>
      <c r="BZ39" s="363"/>
      <c r="CA39" s="363"/>
      <c r="CB39" s="363"/>
      <c r="CC39" s="363"/>
      <c r="CD39" s="363"/>
      <c r="CE39" s="363"/>
      <c r="CF39" s="247">
        <f t="shared" si="15"/>
        <v>0</v>
      </c>
      <c r="CG39" s="364">
        <v>0</v>
      </c>
      <c r="CH39" s="362"/>
      <c r="CI39" s="363"/>
      <c r="CJ39" s="363"/>
      <c r="CK39" s="363"/>
      <c r="CL39" s="363"/>
      <c r="CM39" s="363"/>
      <c r="CN39" s="363"/>
      <c r="CO39" s="363"/>
      <c r="CP39" s="363"/>
      <c r="CQ39" s="363"/>
      <c r="CR39" s="363"/>
      <c r="CS39" s="363"/>
      <c r="CT39" s="247">
        <f t="shared" si="16"/>
        <v>0</v>
      </c>
      <c r="CU39" s="364">
        <v>0</v>
      </c>
      <c r="CV39" s="362"/>
      <c r="CW39" s="363"/>
      <c r="CX39" s="363"/>
      <c r="CY39" s="363"/>
      <c r="CZ39" s="363"/>
      <c r="DA39" s="363"/>
      <c r="DB39" s="363"/>
      <c r="DC39" s="363"/>
      <c r="DD39" s="363"/>
      <c r="DE39" s="363"/>
      <c r="DF39" s="363"/>
      <c r="DG39" s="363"/>
      <c r="DH39" s="247">
        <f t="shared" si="17"/>
        <v>0</v>
      </c>
      <c r="DI39" s="365">
        <v>0</v>
      </c>
      <c r="DJ39" s="245">
        <f t="shared" si="8"/>
        <v>0</v>
      </c>
      <c r="DK39" s="248">
        <f t="shared" si="9"/>
        <v>0</v>
      </c>
    </row>
    <row r="40" spans="1:115" x14ac:dyDescent="0.25">
      <c r="A40" s="361" t="s">
        <v>249</v>
      </c>
      <c r="B40" s="362"/>
      <c r="C40" s="363"/>
      <c r="D40" s="363"/>
      <c r="E40" s="363"/>
      <c r="F40" s="363"/>
      <c r="G40" s="363"/>
      <c r="H40" s="363"/>
      <c r="I40" s="363"/>
      <c r="J40" s="363"/>
      <c r="K40" s="363"/>
      <c r="L40" s="363"/>
      <c r="M40" s="363"/>
      <c r="N40" s="247">
        <f t="shared" si="10"/>
        <v>0</v>
      </c>
      <c r="O40" s="364">
        <v>0</v>
      </c>
      <c r="P40" s="362"/>
      <c r="Q40" s="363"/>
      <c r="R40" s="363"/>
      <c r="S40" s="363"/>
      <c r="T40" s="363"/>
      <c r="U40" s="363"/>
      <c r="V40" s="363"/>
      <c r="W40" s="363"/>
      <c r="X40" s="363"/>
      <c r="Y40" s="363"/>
      <c r="Z40" s="363"/>
      <c r="AA40" s="363"/>
      <c r="AB40" s="247">
        <f t="shared" si="11"/>
        <v>0</v>
      </c>
      <c r="AC40" s="364">
        <v>0</v>
      </c>
      <c r="AD40" s="362"/>
      <c r="AE40" s="363"/>
      <c r="AF40" s="363"/>
      <c r="AG40" s="363"/>
      <c r="AH40" s="363"/>
      <c r="AI40" s="363"/>
      <c r="AJ40" s="363"/>
      <c r="AK40" s="363"/>
      <c r="AL40" s="363"/>
      <c r="AM40" s="363"/>
      <c r="AN40" s="363"/>
      <c r="AO40" s="363"/>
      <c r="AP40" s="247">
        <f t="shared" si="12"/>
        <v>0</v>
      </c>
      <c r="AQ40" s="364">
        <v>0</v>
      </c>
      <c r="AR40" s="362"/>
      <c r="AS40" s="363"/>
      <c r="AT40" s="363"/>
      <c r="AU40" s="363"/>
      <c r="AV40" s="363"/>
      <c r="AW40" s="363"/>
      <c r="AX40" s="363"/>
      <c r="AY40" s="363"/>
      <c r="AZ40" s="363"/>
      <c r="BA40" s="363"/>
      <c r="BB40" s="363"/>
      <c r="BC40" s="363"/>
      <c r="BD40" s="247">
        <f t="shared" si="13"/>
        <v>0</v>
      </c>
      <c r="BE40" s="364">
        <v>0</v>
      </c>
      <c r="BF40" s="362"/>
      <c r="BG40" s="363"/>
      <c r="BH40" s="363"/>
      <c r="BI40" s="363"/>
      <c r="BJ40" s="363"/>
      <c r="BK40" s="363"/>
      <c r="BL40" s="363"/>
      <c r="BM40" s="363"/>
      <c r="BN40" s="363"/>
      <c r="BO40" s="363"/>
      <c r="BP40" s="363"/>
      <c r="BQ40" s="363"/>
      <c r="BR40" s="247">
        <f t="shared" si="14"/>
        <v>0</v>
      </c>
      <c r="BS40" s="364">
        <v>0</v>
      </c>
      <c r="BT40" s="362"/>
      <c r="BU40" s="363"/>
      <c r="BV40" s="363"/>
      <c r="BW40" s="363"/>
      <c r="BX40" s="363"/>
      <c r="BY40" s="363"/>
      <c r="BZ40" s="363"/>
      <c r="CA40" s="363"/>
      <c r="CB40" s="363"/>
      <c r="CC40" s="363"/>
      <c r="CD40" s="363"/>
      <c r="CE40" s="363"/>
      <c r="CF40" s="247">
        <f t="shared" si="15"/>
        <v>0</v>
      </c>
      <c r="CG40" s="364">
        <v>0</v>
      </c>
      <c r="CH40" s="362"/>
      <c r="CI40" s="363"/>
      <c r="CJ40" s="363"/>
      <c r="CK40" s="363"/>
      <c r="CL40" s="363"/>
      <c r="CM40" s="363"/>
      <c r="CN40" s="363"/>
      <c r="CO40" s="363"/>
      <c r="CP40" s="363"/>
      <c r="CQ40" s="363"/>
      <c r="CR40" s="363"/>
      <c r="CS40" s="363"/>
      <c r="CT40" s="247">
        <f t="shared" si="16"/>
        <v>0</v>
      </c>
      <c r="CU40" s="364">
        <v>0</v>
      </c>
      <c r="CV40" s="362"/>
      <c r="CW40" s="363"/>
      <c r="CX40" s="363"/>
      <c r="CY40" s="363"/>
      <c r="CZ40" s="363"/>
      <c r="DA40" s="363"/>
      <c r="DB40" s="363"/>
      <c r="DC40" s="363"/>
      <c r="DD40" s="363"/>
      <c r="DE40" s="363"/>
      <c r="DF40" s="363"/>
      <c r="DG40" s="363"/>
      <c r="DH40" s="247">
        <f t="shared" si="17"/>
        <v>0</v>
      </c>
      <c r="DI40" s="365">
        <v>0</v>
      </c>
      <c r="DJ40" s="245">
        <f t="shared" si="8"/>
        <v>0</v>
      </c>
      <c r="DK40" s="248">
        <f t="shared" si="9"/>
        <v>0</v>
      </c>
    </row>
    <row r="41" spans="1:115" x14ac:dyDescent="0.25">
      <c r="A41" s="361" t="s">
        <v>249</v>
      </c>
      <c r="B41" s="362"/>
      <c r="C41" s="363"/>
      <c r="D41" s="363"/>
      <c r="E41" s="363"/>
      <c r="F41" s="363"/>
      <c r="G41" s="363"/>
      <c r="H41" s="363"/>
      <c r="I41" s="363"/>
      <c r="J41" s="363"/>
      <c r="K41" s="363"/>
      <c r="L41" s="363"/>
      <c r="M41" s="363"/>
      <c r="N41" s="247">
        <f t="shared" si="10"/>
        <v>0</v>
      </c>
      <c r="O41" s="364">
        <v>0</v>
      </c>
      <c r="P41" s="362"/>
      <c r="Q41" s="363"/>
      <c r="R41" s="363"/>
      <c r="S41" s="363"/>
      <c r="T41" s="363"/>
      <c r="U41" s="363"/>
      <c r="V41" s="363"/>
      <c r="W41" s="363"/>
      <c r="X41" s="363"/>
      <c r="Y41" s="363"/>
      <c r="Z41" s="363"/>
      <c r="AA41" s="363"/>
      <c r="AB41" s="247">
        <f t="shared" si="11"/>
        <v>0</v>
      </c>
      <c r="AC41" s="364">
        <v>0</v>
      </c>
      <c r="AD41" s="362"/>
      <c r="AE41" s="363"/>
      <c r="AF41" s="363"/>
      <c r="AG41" s="363"/>
      <c r="AH41" s="363"/>
      <c r="AI41" s="363"/>
      <c r="AJ41" s="363"/>
      <c r="AK41" s="363"/>
      <c r="AL41" s="363"/>
      <c r="AM41" s="363"/>
      <c r="AN41" s="363"/>
      <c r="AO41" s="363"/>
      <c r="AP41" s="247">
        <f t="shared" si="12"/>
        <v>0</v>
      </c>
      <c r="AQ41" s="364">
        <v>0</v>
      </c>
      <c r="AR41" s="362"/>
      <c r="AS41" s="363"/>
      <c r="AT41" s="363"/>
      <c r="AU41" s="363"/>
      <c r="AV41" s="363"/>
      <c r="AW41" s="363"/>
      <c r="AX41" s="363"/>
      <c r="AY41" s="363"/>
      <c r="AZ41" s="363"/>
      <c r="BA41" s="363"/>
      <c r="BB41" s="363"/>
      <c r="BC41" s="363"/>
      <c r="BD41" s="247">
        <f t="shared" si="13"/>
        <v>0</v>
      </c>
      <c r="BE41" s="364">
        <v>0</v>
      </c>
      <c r="BF41" s="362"/>
      <c r="BG41" s="363"/>
      <c r="BH41" s="363"/>
      <c r="BI41" s="363"/>
      <c r="BJ41" s="363"/>
      <c r="BK41" s="363"/>
      <c r="BL41" s="363"/>
      <c r="BM41" s="363"/>
      <c r="BN41" s="363"/>
      <c r="BO41" s="363"/>
      <c r="BP41" s="363"/>
      <c r="BQ41" s="363"/>
      <c r="BR41" s="247">
        <f t="shared" si="14"/>
        <v>0</v>
      </c>
      <c r="BS41" s="364">
        <v>0</v>
      </c>
      <c r="BT41" s="362"/>
      <c r="BU41" s="363"/>
      <c r="BV41" s="363"/>
      <c r="BW41" s="363"/>
      <c r="BX41" s="363"/>
      <c r="BY41" s="363"/>
      <c r="BZ41" s="363"/>
      <c r="CA41" s="363"/>
      <c r="CB41" s="363"/>
      <c r="CC41" s="363"/>
      <c r="CD41" s="363"/>
      <c r="CE41" s="363"/>
      <c r="CF41" s="247">
        <f t="shared" si="15"/>
        <v>0</v>
      </c>
      <c r="CG41" s="364">
        <v>0</v>
      </c>
      <c r="CH41" s="362"/>
      <c r="CI41" s="363"/>
      <c r="CJ41" s="363"/>
      <c r="CK41" s="363"/>
      <c r="CL41" s="363"/>
      <c r="CM41" s="363"/>
      <c r="CN41" s="363"/>
      <c r="CO41" s="363"/>
      <c r="CP41" s="363"/>
      <c r="CQ41" s="363"/>
      <c r="CR41" s="363"/>
      <c r="CS41" s="363"/>
      <c r="CT41" s="247">
        <f t="shared" si="16"/>
        <v>0</v>
      </c>
      <c r="CU41" s="364">
        <v>0</v>
      </c>
      <c r="CV41" s="362"/>
      <c r="CW41" s="363"/>
      <c r="CX41" s="363"/>
      <c r="CY41" s="363"/>
      <c r="CZ41" s="363"/>
      <c r="DA41" s="363"/>
      <c r="DB41" s="363"/>
      <c r="DC41" s="363"/>
      <c r="DD41" s="363"/>
      <c r="DE41" s="363"/>
      <c r="DF41" s="363"/>
      <c r="DG41" s="363"/>
      <c r="DH41" s="247">
        <f t="shared" si="17"/>
        <v>0</v>
      </c>
      <c r="DI41" s="365">
        <v>0</v>
      </c>
      <c r="DJ41" s="245">
        <f t="shared" si="8"/>
        <v>0</v>
      </c>
      <c r="DK41" s="248">
        <f t="shared" si="9"/>
        <v>0</v>
      </c>
    </row>
    <row r="42" spans="1:115" ht="14.4" thickBot="1" x14ac:dyDescent="0.3">
      <c r="A42" s="253"/>
      <c r="B42" s="375">
        <f>SUM(B25:B32,B34:B41)</f>
        <v>0</v>
      </c>
      <c r="C42" s="376">
        <f>SUM(C25:C32,C34:C41)</f>
        <v>0</v>
      </c>
      <c r="D42" s="376">
        <f t="shared" ref="D42:M42" si="18">SUM(D25:D32,D34:D41)</f>
        <v>0</v>
      </c>
      <c r="E42" s="376">
        <f t="shared" si="18"/>
        <v>0</v>
      </c>
      <c r="F42" s="376">
        <f t="shared" si="18"/>
        <v>0</v>
      </c>
      <c r="G42" s="376">
        <f t="shared" si="18"/>
        <v>0</v>
      </c>
      <c r="H42" s="376">
        <f t="shared" si="18"/>
        <v>0</v>
      </c>
      <c r="I42" s="376">
        <f t="shared" si="18"/>
        <v>0</v>
      </c>
      <c r="J42" s="376">
        <f t="shared" si="18"/>
        <v>0</v>
      </c>
      <c r="K42" s="376">
        <f t="shared" si="18"/>
        <v>0</v>
      </c>
      <c r="L42" s="376">
        <f t="shared" si="18"/>
        <v>0</v>
      </c>
      <c r="M42" s="376">
        <f t="shared" si="18"/>
        <v>0</v>
      </c>
      <c r="N42" s="254">
        <f>SUM(N25:N41)</f>
        <v>0</v>
      </c>
      <c r="O42" s="255"/>
      <c r="P42" s="377">
        <f>SUM(P25:P32,P34:P41)</f>
        <v>0</v>
      </c>
      <c r="Q42" s="378">
        <f>SUM(Q25:Q32,Q34:Q41)</f>
        <v>0</v>
      </c>
      <c r="R42" s="378">
        <f t="shared" ref="R42:AA42" si="19">SUM(R25:R32,R34:R41)</f>
        <v>0</v>
      </c>
      <c r="S42" s="378">
        <f t="shared" si="19"/>
        <v>0</v>
      </c>
      <c r="T42" s="378">
        <f t="shared" si="19"/>
        <v>0</v>
      </c>
      <c r="U42" s="378">
        <f t="shared" si="19"/>
        <v>0</v>
      </c>
      <c r="V42" s="378">
        <f t="shared" si="19"/>
        <v>0</v>
      </c>
      <c r="W42" s="378">
        <f t="shared" si="19"/>
        <v>0</v>
      </c>
      <c r="X42" s="378">
        <f t="shared" si="19"/>
        <v>0</v>
      </c>
      <c r="Y42" s="378">
        <f t="shared" si="19"/>
        <v>0</v>
      </c>
      <c r="Z42" s="378">
        <f t="shared" si="19"/>
        <v>0</v>
      </c>
      <c r="AA42" s="378">
        <f t="shared" si="19"/>
        <v>0</v>
      </c>
      <c r="AB42" s="254">
        <f>SUM(AB25:AB41)</f>
        <v>0</v>
      </c>
      <c r="AC42" s="255"/>
      <c r="AD42" s="377">
        <f>SUM(AD25:AD32,AD34:AD41)</f>
        <v>0</v>
      </c>
      <c r="AE42" s="378">
        <f>SUM(AE25:AE32,AE34:AE41)</f>
        <v>0</v>
      </c>
      <c r="AF42" s="378">
        <f t="shared" ref="AF42:AO42" si="20">SUM(AF25:AF32,AF34:AF41)</f>
        <v>0</v>
      </c>
      <c r="AG42" s="378">
        <f t="shared" si="20"/>
        <v>0</v>
      </c>
      <c r="AH42" s="378">
        <f t="shared" si="20"/>
        <v>0</v>
      </c>
      <c r="AI42" s="378">
        <f t="shared" si="20"/>
        <v>0</v>
      </c>
      <c r="AJ42" s="378">
        <f t="shared" si="20"/>
        <v>0</v>
      </c>
      <c r="AK42" s="378">
        <f t="shared" si="20"/>
        <v>0</v>
      </c>
      <c r="AL42" s="378">
        <f t="shared" si="20"/>
        <v>0</v>
      </c>
      <c r="AM42" s="378">
        <f t="shared" si="20"/>
        <v>0</v>
      </c>
      <c r="AN42" s="378">
        <f t="shared" si="20"/>
        <v>0</v>
      </c>
      <c r="AO42" s="378">
        <f t="shared" si="20"/>
        <v>0</v>
      </c>
      <c r="AP42" s="254">
        <f>SUM(AP25:AP41)</f>
        <v>0</v>
      </c>
      <c r="AQ42" s="255"/>
      <c r="AR42" s="377">
        <f>SUM(AR25:AR32,AR34:AR41)</f>
        <v>0</v>
      </c>
      <c r="AS42" s="378">
        <f>SUM(AS25:AS32,AS34:AS41)</f>
        <v>0</v>
      </c>
      <c r="AT42" s="378">
        <f t="shared" ref="AT42:BC42" si="21">SUM(AT25:AT32,AT34:AT41)</f>
        <v>0</v>
      </c>
      <c r="AU42" s="378">
        <f t="shared" si="21"/>
        <v>0</v>
      </c>
      <c r="AV42" s="378">
        <f t="shared" si="21"/>
        <v>0</v>
      </c>
      <c r="AW42" s="378">
        <f t="shared" si="21"/>
        <v>0</v>
      </c>
      <c r="AX42" s="378">
        <f t="shared" si="21"/>
        <v>0</v>
      </c>
      <c r="AY42" s="378">
        <f t="shared" si="21"/>
        <v>0</v>
      </c>
      <c r="AZ42" s="378">
        <f t="shared" si="21"/>
        <v>0</v>
      </c>
      <c r="BA42" s="378">
        <f t="shared" si="21"/>
        <v>0</v>
      </c>
      <c r="BB42" s="378">
        <f t="shared" si="21"/>
        <v>0</v>
      </c>
      <c r="BC42" s="378">
        <f t="shared" si="21"/>
        <v>0</v>
      </c>
      <c r="BD42" s="254">
        <f>SUM(BD25:BD41)</f>
        <v>0</v>
      </c>
      <c r="BE42" s="255"/>
      <c r="BF42" s="377">
        <f>SUM(BF25:BF32,BF34:BF41)</f>
        <v>0</v>
      </c>
      <c r="BG42" s="378">
        <f>SUM(BG25:BG32,BG34:BG41)</f>
        <v>0</v>
      </c>
      <c r="BH42" s="378">
        <f t="shared" ref="BH42:BQ42" si="22">SUM(BH25:BH32,BH34:BH41)</f>
        <v>0</v>
      </c>
      <c r="BI42" s="378">
        <f t="shared" si="22"/>
        <v>0</v>
      </c>
      <c r="BJ42" s="378">
        <f t="shared" si="22"/>
        <v>0</v>
      </c>
      <c r="BK42" s="378">
        <f t="shared" si="22"/>
        <v>0</v>
      </c>
      <c r="BL42" s="378">
        <f t="shared" si="22"/>
        <v>0</v>
      </c>
      <c r="BM42" s="378">
        <f t="shared" si="22"/>
        <v>0</v>
      </c>
      <c r="BN42" s="378">
        <f t="shared" si="22"/>
        <v>0</v>
      </c>
      <c r="BO42" s="378">
        <f t="shared" si="22"/>
        <v>0</v>
      </c>
      <c r="BP42" s="378">
        <f t="shared" si="22"/>
        <v>0</v>
      </c>
      <c r="BQ42" s="378">
        <f t="shared" si="22"/>
        <v>0</v>
      </c>
      <c r="BR42" s="254">
        <f>SUM(BR25:BR41)</f>
        <v>0</v>
      </c>
      <c r="BS42" s="255"/>
      <c r="BT42" s="377">
        <f>SUM(BT25:BT32,BT34:BT41)</f>
        <v>0</v>
      </c>
      <c r="BU42" s="378">
        <f>SUM(BU25:BU32,BU34:BU41)</f>
        <v>0</v>
      </c>
      <c r="BV42" s="378">
        <f t="shared" ref="BV42:CE42" si="23">SUM(BV25:BV32,BV34:BV41)</f>
        <v>0</v>
      </c>
      <c r="BW42" s="378">
        <f t="shared" si="23"/>
        <v>0</v>
      </c>
      <c r="BX42" s="378">
        <f t="shared" si="23"/>
        <v>0</v>
      </c>
      <c r="BY42" s="378">
        <f t="shared" si="23"/>
        <v>0</v>
      </c>
      <c r="BZ42" s="378">
        <f t="shared" si="23"/>
        <v>0</v>
      </c>
      <c r="CA42" s="378">
        <f t="shared" si="23"/>
        <v>0</v>
      </c>
      <c r="CB42" s="378">
        <f t="shared" si="23"/>
        <v>0</v>
      </c>
      <c r="CC42" s="378">
        <f t="shared" si="23"/>
        <v>0</v>
      </c>
      <c r="CD42" s="378">
        <f t="shared" si="23"/>
        <v>0</v>
      </c>
      <c r="CE42" s="378">
        <f t="shared" si="23"/>
        <v>0</v>
      </c>
      <c r="CF42" s="254">
        <f>SUM(CF25:CF41)</f>
        <v>0</v>
      </c>
      <c r="CG42" s="255"/>
      <c r="CH42" s="377">
        <f>SUM(CH25:CH32,CH34:CH41)</f>
        <v>0</v>
      </c>
      <c r="CI42" s="378">
        <f>SUM(CI25:CI32,CI34:CI41)</f>
        <v>0</v>
      </c>
      <c r="CJ42" s="378">
        <f t="shared" ref="CJ42:CS42" si="24">SUM(CJ25:CJ32,CJ34:CJ41)</f>
        <v>0</v>
      </c>
      <c r="CK42" s="378">
        <f t="shared" si="24"/>
        <v>0</v>
      </c>
      <c r="CL42" s="378">
        <f t="shared" si="24"/>
        <v>0</v>
      </c>
      <c r="CM42" s="378">
        <f t="shared" si="24"/>
        <v>0</v>
      </c>
      <c r="CN42" s="378">
        <f t="shared" si="24"/>
        <v>0</v>
      </c>
      <c r="CO42" s="378">
        <f t="shared" si="24"/>
        <v>0</v>
      </c>
      <c r="CP42" s="378">
        <f t="shared" si="24"/>
        <v>0</v>
      </c>
      <c r="CQ42" s="378">
        <f t="shared" si="24"/>
        <v>0</v>
      </c>
      <c r="CR42" s="378">
        <f t="shared" si="24"/>
        <v>0</v>
      </c>
      <c r="CS42" s="378">
        <f t="shared" si="24"/>
        <v>0</v>
      </c>
      <c r="CT42" s="254">
        <f>SUM(CT25:CT41)</f>
        <v>0</v>
      </c>
      <c r="CU42" s="255"/>
      <c r="CV42" s="375">
        <f>SUM(CV25:CV32,CV34:CV41)</f>
        <v>0</v>
      </c>
      <c r="CW42" s="376">
        <f>SUM(CW25:CW32,CW34:CW41)</f>
        <v>0</v>
      </c>
      <c r="CX42" s="376">
        <f t="shared" ref="CX42:DG42" si="25">SUM(CX25:CX32,CX34:CX41)</f>
        <v>0</v>
      </c>
      <c r="CY42" s="376">
        <f t="shared" si="25"/>
        <v>0</v>
      </c>
      <c r="CZ42" s="376">
        <f t="shared" si="25"/>
        <v>0</v>
      </c>
      <c r="DA42" s="376">
        <f t="shared" si="25"/>
        <v>0</v>
      </c>
      <c r="DB42" s="376">
        <f t="shared" si="25"/>
        <v>0</v>
      </c>
      <c r="DC42" s="376">
        <f t="shared" si="25"/>
        <v>0</v>
      </c>
      <c r="DD42" s="376">
        <f t="shared" si="25"/>
        <v>0</v>
      </c>
      <c r="DE42" s="376">
        <f t="shared" si="25"/>
        <v>0</v>
      </c>
      <c r="DF42" s="376">
        <f t="shared" si="25"/>
        <v>0</v>
      </c>
      <c r="DG42" s="376">
        <f t="shared" si="25"/>
        <v>0</v>
      </c>
      <c r="DH42" s="254">
        <f>SUM(DH25:DH41)</f>
        <v>0</v>
      </c>
      <c r="DI42" s="256"/>
      <c r="DJ42" s="538">
        <f t="shared" si="8"/>
        <v>0</v>
      </c>
      <c r="DK42" s="257"/>
    </row>
    <row r="43" spans="1:115" ht="14.4" thickBot="1" x14ac:dyDescent="0.3">
      <c r="DI43" s="258"/>
      <c r="DJ43" s="259"/>
    </row>
    <row r="44" spans="1:115" ht="15" thickTop="1" thickBot="1" x14ac:dyDescent="0.3">
      <c r="A44" s="260" t="s">
        <v>251</v>
      </c>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261"/>
      <c r="BR44" s="261"/>
      <c r="BS44" s="261"/>
      <c r="BT44" s="261"/>
      <c r="BU44" s="261"/>
      <c r="BV44" s="261"/>
      <c r="BW44" s="261"/>
      <c r="BX44" s="261"/>
      <c r="BY44" s="261"/>
      <c r="BZ44" s="261"/>
      <c r="CA44" s="261"/>
      <c r="CB44" s="261"/>
      <c r="CC44" s="261"/>
      <c r="CD44" s="261"/>
      <c r="CE44" s="261"/>
      <c r="CF44" s="261"/>
      <c r="CG44" s="261"/>
      <c r="CH44" s="261"/>
      <c r="CI44" s="261"/>
      <c r="CJ44" s="261"/>
      <c r="CK44" s="261"/>
      <c r="CL44" s="261"/>
      <c r="CM44" s="261"/>
      <c r="CN44" s="261"/>
      <c r="CO44" s="261"/>
      <c r="CP44" s="261"/>
      <c r="CQ44" s="261"/>
      <c r="CR44" s="261"/>
      <c r="CS44" s="261"/>
      <c r="CT44" s="261"/>
      <c r="CU44" s="261"/>
      <c r="CV44" s="261"/>
      <c r="CW44" s="261"/>
      <c r="CX44" s="261"/>
      <c r="CY44" s="261"/>
      <c r="CZ44" s="261"/>
      <c r="DA44" s="261"/>
      <c r="DB44" s="261"/>
      <c r="DC44" s="261"/>
      <c r="DD44" s="261"/>
      <c r="DE44" s="261"/>
      <c r="DF44" s="261"/>
      <c r="DG44" s="261"/>
      <c r="DH44" s="261"/>
      <c r="DI44" s="261"/>
      <c r="DJ44" s="497">
        <f>SUM(DK25:DK41)</f>
        <v>0</v>
      </c>
      <c r="DK44" s="498"/>
    </row>
    <row r="45" spans="1:115" ht="14.4" thickTop="1" x14ac:dyDescent="0.25"/>
  </sheetData>
  <sheetProtection algorithmName="SHA-512" hashValue="Lq8Z9Ib56DIOkQiRk7s0jFrYrMgnCTbMChrFz6E2BW3A/JoFZYFfMP8KYdi8w4d674+xdC6j3m3PnfC0za2xgg==" saltValue="JMveblNcksGIajeTFey0jA==" spinCount="100000" sheet="1" formatColumns="0" insertRows="0" selectLockedCells="1"/>
  <mergeCells count="22">
    <mergeCell ref="CH17:CU17"/>
    <mergeCell ref="CH24:CS24"/>
    <mergeCell ref="AR17:BE17"/>
    <mergeCell ref="AR24:BC24"/>
    <mergeCell ref="AD17:AQ17"/>
    <mergeCell ref="AD24:AO24"/>
    <mergeCell ref="A4:DK4"/>
    <mergeCell ref="A3:DK3"/>
    <mergeCell ref="A5:DK5"/>
    <mergeCell ref="A6:DK6"/>
    <mergeCell ref="DJ44:DK44"/>
    <mergeCell ref="A7:R7"/>
    <mergeCell ref="B17:O17"/>
    <mergeCell ref="P17:AC17"/>
    <mergeCell ref="CV17:DI17"/>
    <mergeCell ref="B24:M24"/>
    <mergeCell ref="P24:AA24"/>
    <mergeCell ref="CV24:DG24"/>
    <mergeCell ref="BF17:BS17"/>
    <mergeCell ref="BF24:BQ24"/>
    <mergeCell ref="BT17:CG17"/>
    <mergeCell ref="BT24:CE24"/>
  </mergeCells>
  <printOptions horizontalCentered="1" verticalCentered="1"/>
  <pageMargins left="0.15" right="0" top="0.75" bottom="0.25" header="0.3" footer="0.3"/>
  <pageSetup scale="57" orientation="landscape" r:id="rId1"/>
  <ignoredErrors>
    <ignoredError sqref="B1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23"/>
  <sheetViews>
    <sheetView showGridLines="0" zoomScaleNormal="100" workbookViewId="0">
      <selection activeCell="D10" sqref="D10"/>
    </sheetView>
  </sheetViews>
  <sheetFormatPr defaultColWidth="9.109375" defaultRowHeight="13.8" x14ac:dyDescent="0.25"/>
  <cols>
    <col min="1" max="2" width="2.6640625" style="1" customWidth="1"/>
    <col min="3" max="3" width="47.5546875" style="1" customWidth="1"/>
    <col min="4" max="4" width="12.6640625" style="1" customWidth="1"/>
    <col min="5" max="5" width="38.88671875" style="1" customWidth="1"/>
    <col min="6" max="16384" width="9.109375" style="1"/>
  </cols>
  <sheetData>
    <row r="1" spans="2:6" x14ac:dyDescent="0.25">
      <c r="E1" s="303">
        <f>'Pricing Proposal'!D4</f>
        <v>0</v>
      </c>
    </row>
    <row r="2" spans="2:6" x14ac:dyDescent="0.25">
      <c r="E2" s="303">
        <f>'Pricing Proposal'!D5</f>
        <v>0</v>
      </c>
    </row>
    <row r="3" spans="2:6" ht="17.399999999999999" x14ac:dyDescent="0.3">
      <c r="B3" s="510" t="s">
        <v>110</v>
      </c>
      <c r="C3" s="510"/>
      <c r="D3" s="510"/>
      <c r="E3" s="510"/>
      <c r="F3" s="510"/>
    </row>
    <row r="4" spans="2:6" ht="17.399999999999999" x14ac:dyDescent="0.3">
      <c r="B4" s="510" t="s">
        <v>295</v>
      </c>
      <c r="C4" s="510"/>
      <c r="D4" s="510"/>
      <c r="E4" s="510"/>
      <c r="F4" s="313"/>
    </row>
    <row r="5" spans="2:6" ht="17.399999999999999" x14ac:dyDescent="0.3">
      <c r="B5" s="515">
        <f>'Pricing Proposal'!D6</f>
        <v>0</v>
      </c>
      <c r="C5" s="515"/>
      <c r="D5" s="515"/>
      <c r="E5" s="515"/>
      <c r="F5" s="313"/>
    </row>
    <row r="7" spans="2:6" ht="39.75" customHeight="1" x14ac:dyDescent="0.25">
      <c r="B7" s="511" t="s">
        <v>170</v>
      </c>
      <c r="C7" s="512"/>
      <c r="D7" s="512"/>
      <c r="E7" s="512"/>
    </row>
    <row r="8" spans="2:6" ht="14.4" thickBot="1" x14ac:dyDescent="0.3">
      <c r="C8" s="516" t="s">
        <v>298</v>
      </c>
      <c r="D8" s="516"/>
      <c r="E8" s="516"/>
    </row>
    <row r="9" spans="2:6" ht="18" customHeight="1" thickBot="1" x14ac:dyDescent="0.3">
      <c r="B9" s="513" t="s">
        <v>111</v>
      </c>
      <c r="C9" s="514"/>
      <c r="D9" s="171" t="s">
        <v>112</v>
      </c>
      <c r="E9" s="168" t="s">
        <v>113</v>
      </c>
    </row>
    <row r="10" spans="2:6" x14ac:dyDescent="0.25">
      <c r="B10" s="169"/>
      <c r="C10" s="172" t="s">
        <v>257</v>
      </c>
      <c r="D10" s="368">
        <v>0</v>
      </c>
      <c r="E10" s="173"/>
    </row>
    <row r="11" spans="2:6" x14ac:dyDescent="0.25">
      <c r="B11" s="169"/>
      <c r="C11" s="174"/>
      <c r="D11" s="369">
        <v>0</v>
      </c>
      <c r="E11" s="175"/>
    </row>
    <row r="12" spans="2:6" x14ac:dyDescent="0.25">
      <c r="B12" s="169"/>
      <c r="C12" s="174"/>
      <c r="D12" s="369">
        <v>0</v>
      </c>
      <c r="E12" s="175"/>
    </row>
    <row r="13" spans="2:6" x14ac:dyDescent="0.25">
      <c r="B13" s="169"/>
      <c r="C13" s="174"/>
      <c r="D13" s="369">
        <v>0</v>
      </c>
      <c r="E13" s="175"/>
    </row>
    <row r="14" spans="2:6" x14ac:dyDescent="0.25">
      <c r="B14" s="169"/>
      <c r="C14" s="174"/>
      <c r="D14" s="369">
        <v>0</v>
      </c>
      <c r="E14" s="175"/>
    </row>
    <row r="15" spans="2:6" x14ac:dyDescent="0.25">
      <c r="B15" s="169"/>
      <c r="C15" s="174"/>
      <c r="D15" s="369">
        <v>0</v>
      </c>
      <c r="E15" s="175"/>
    </row>
    <row r="16" spans="2:6" x14ac:dyDescent="0.25">
      <c r="B16" s="169"/>
      <c r="C16" s="174"/>
      <c r="D16" s="369">
        <v>0</v>
      </c>
      <c r="E16" s="175"/>
    </row>
    <row r="17" spans="2:5" x14ac:dyDescent="0.25">
      <c r="B17" s="169"/>
      <c r="C17" s="174"/>
      <c r="D17" s="369">
        <v>0</v>
      </c>
      <c r="E17" s="175"/>
    </row>
    <row r="18" spans="2:5" x14ac:dyDescent="0.25">
      <c r="B18" s="169"/>
      <c r="C18" s="174"/>
      <c r="D18" s="369">
        <v>0</v>
      </c>
      <c r="E18" s="175"/>
    </row>
    <row r="19" spans="2:5" x14ac:dyDescent="0.25">
      <c r="B19" s="169"/>
      <c r="C19" s="174"/>
      <c r="D19" s="369">
        <v>0</v>
      </c>
      <c r="E19" s="175"/>
    </row>
    <row r="20" spans="2:5" x14ac:dyDescent="0.25">
      <c r="B20" s="169"/>
      <c r="C20" s="174"/>
      <c r="D20" s="369">
        <v>0</v>
      </c>
      <c r="E20" s="175"/>
    </row>
    <row r="21" spans="2:5" x14ac:dyDescent="0.25">
      <c r="B21" s="169"/>
      <c r="C21" s="174"/>
      <c r="D21" s="369">
        <v>0</v>
      </c>
      <c r="E21" s="175"/>
    </row>
    <row r="22" spans="2:5" x14ac:dyDescent="0.25">
      <c r="B22" s="169"/>
      <c r="C22" s="174"/>
      <c r="D22" s="369">
        <v>0</v>
      </c>
      <c r="E22" s="175"/>
    </row>
    <row r="23" spans="2:5" x14ac:dyDescent="0.25">
      <c r="B23" s="176"/>
      <c r="C23" s="177" t="s">
        <v>114</v>
      </c>
      <c r="D23" s="366">
        <f>SUM(D10:D22)</f>
        <v>0</v>
      </c>
      <c r="E23" s="178"/>
    </row>
  </sheetData>
  <sheetProtection algorithmName="SHA-512" hashValue="i7wumGyjL8FuPiYS2V4OnHfIiRkifEsJwtq7j32/3ywf25BBDPeHO/hO29BIH5y7nEAkMxdAZeeja3LC/72Lsg==" saltValue="Mazh6euHBqSdSw+YmvcSOg==" spinCount="100000" sheet="1" insertRows="0" selectLockedCells="1"/>
  <customSheetViews>
    <customSheetView guid="{CF5C7540-D66F-4A9E-AEE8-AAA829D1EAE3}">
      <selection activeCell="D9" sqref="D9"/>
      <pageMargins left="0.2" right="0.2" top="0.75" bottom="0.75" header="0.3" footer="0.3"/>
      <pageSetup orientation="portrait" r:id="rId1"/>
    </customSheetView>
  </customSheetViews>
  <mergeCells count="6">
    <mergeCell ref="B3:F3"/>
    <mergeCell ref="B7:E7"/>
    <mergeCell ref="B9:C9"/>
    <mergeCell ref="B4:E4"/>
    <mergeCell ref="B5:E5"/>
    <mergeCell ref="C8:E8"/>
  </mergeCells>
  <pageMargins left="0.2" right="0.2" top="0.75" bottom="0.75" header="0.3" footer="0.3"/>
  <pageSetup scale="97"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3"/>
  <sheetViews>
    <sheetView zoomScaleNormal="100" workbookViewId="0">
      <selection activeCell="H20" sqref="H20"/>
    </sheetView>
  </sheetViews>
  <sheetFormatPr defaultColWidth="9.109375" defaultRowHeight="13.8" x14ac:dyDescent="0.25"/>
  <cols>
    <col min="1" max="1" width="2.44140625" style="1" customWidth="1"/>
    <col min="2" max="2" width="78.88671875" style="1" customWidth="1"/>
    <col min="3" max="3" width="10.109375" style="1" customWidth="1"/>
    <col min="4" max="4" width="15.6640625" style="1" customWidth="1"/>
    <col min="5" max="5" width="15.6640625" style="159" customWidth="1"/>
    <col min="6" max="6" width="9.109375" style="1"/>
    <col min="7" max="7" width="22.88671875" style="1" customWidth="1"/>
    <col min="8" max="16384" width="9.109375" style="1"/>
  </cols>
  <sheetData>
    <row r="1" spans="1:8" ht="17.399999999999999" x14ac:dyDescent="0.3">
      <c r="A1" s="519" t="s">
        <v>120</v>
      </c>
      <c r="B1" s="519"/>
      <c r="C1" s="519"/>
      <c r="D1" s="519"/>
      <c r="E1" s="519"/>
    </row>
    <row r="2" spans="1:8" ht="17.399999999999999" x14ac:dyDescent="0.3">
      <c r="A2" s="383"/>
      <c r="B2" s="383"/>
      <c r="C2" s="383"/>
      <c r="D2" s="383"/>
      <c r="E2" s="384">
        <f>'Pricing Proposal'!D4</f>
        <v>0</v>
      </c>
    </row>
    <row r="3" spans="1:8" ht="17.399999999999999" x14ac:dyDescent="0.3">
      <c r="A3" s="383"/>
      <c r="B3" s="383"/>
      <c r="C3" s="383"/>
      <c r="D3" s="383"/>
      <c r="E3" s="384">
        <f>'Pricing Proposal'!D5</f>
        <v>0</v>
      </c>
    </row>
    <row r="4" spans="1:8" ht="17.399999999999999" x14ac:dyDescent="0.3">
      <c r="A4" s="519" t="s">
        <v>115</v>
      </c>
      <c r="B4" s="519"/>
      <c r="C4" s="519"/>
      <c r="D4" s="519"/>
      <c r="E4" s="519"/>
    </row>
    <row r="5" spans="1:8" x14ac:dyDescent="0.25">
      <c r="A5" s="524">
        <f>'Pricing Proposal'!D6</f>
        <v>0</v>
      </c>
      <c r="B5" s="524"/>
      <c r="C5" s="524"/>
      <c r="D5" s="524"/>
      <c r="E5" s="524"/>
      <c r="H5" s="387">
        <f>'Pricing Proposal'!G7</f>
        <v>0</v>
      </c>
    </row>
    <row r="6" spans="1:8" ht="42.75" customHeight="1" x14ac:dyDescent="0.25">
      <c r="A6" s="520" t="s">
        <v>304</v>
      </c>
      <c r="B6" s="521"/>
      <c r="C6" s="521"/>
      <c r="D6" s="521"/>
      <c r="E6" s="521"/>
    </row>
    <row r="7" spans="1:8" x14ac:dyDescent="0.25">
      <c r="A7" s="312"/>
      <c r="B7" s="312"/>
      <c r="C7" s="312"/>
      <c r="D7" s="312"/>
      <c r="E7" s="318"/>
    </row>
    <row r="8" spans="1:8" ht="42" thickBot="1" x14ac:dyDescent="0.3">
      <c r="A8" s="517" t="s">
        <v>1</v>
      </c>
      <c r="B8" s="518"/>
      <c r="C8" s="315"/>
      <c r="D8" s="316" t="s">
        <v>282</v>
      </c>
      <c r="E8" s="317" t="s">
        <v>306</v>
      </c>
    </row>
    <row r="9" spans="1:8" x14ac:dyDescent="0.25">
      <c r="A9" s="522" t="s">
        <v>270</v>
      </c>
      <c r="B9" s="523"/>
      <c r="C9" s="273" t="s">
        <v>273</v>
      </c>
      <c r="D9" s="272"/>
      <c r="E9" s="181"/>
    </row>
    <row r="10" spans="1:8" ht="19.5" customHeight="1" x14ac:dyDescent="0.25">
      <c r="A10" s="182"/>
      <c r="B10" s="386" t="s">
        <v>277</v>
      </c>
      <c r="C10" s="314" t="e">
        <f>D10/'Pricing Proposal'!K62</f>
        <v>#DIV/0!</v>
      </c>
      <c r="D10" s="367">
        <v>0</v>
      </c>
      <c r="E10" s="293"/>
    </row>
    <row r="11" spans="1:8" x14ac:dyDescent="0.25">
      <c r="A11" s="184"/>
      <c r="B11" s="269" t="s">
        <v>276</v>
      </c>
      <c r="C11" s="314" t="e">
        <f>D11/'Pricing Proposal'!K62</f>
        <v>#DIV/0!</v>
      </c>
      <c r="D11" s="367">
        <v>0</v>
      </c>
      <c r="E11" s="293"/>
    </row>
    <row r="12" spans="1:8" x14ac:dyDescent="0.25">
      <c r="A12" s="184"/>
      <c r="B12" s="525" t="s">
        <v>308</v>
      </c>
      <c r="C12" s="526"/>
      <c r="D12" s="324"/>
      <c r="E12" s="293"/>
      <c r="G12" s="379" t="s">
        <v>300</v>
      </c>
    </row>
    <row r="13" spans="1:8" x14ac:dyDescent="0.25">
      <c r="A13" s="182"/>
      <c r="B13" s="527" t="s">
        <v>261</v>
      </c>
      <c r="C13" s="528"/>
      <c r="D13" s="367">
        <v>0</v>
      </c>
      <c r="E13" s="367">
        <v>0</v>
      </c>
      <c r="G13" s="380" t="s">
        <v>301</v>
      </c>
    </row>
    <row r="14" spans="1:8" x14ac:dyDescent="0.25">
      <c r="A14" s="184"/>
      <c r="B14" s="527" t="s">
        <v>262</v>
      </c>
      <c r="C14" s="528"/>
      <c r="D14" s="367">
        <v>0</v>
      </c>
      <c r="E14" s="367">
        <v>0</v>
      </c>
    </row>
    <row r="15" spans="1:8" x14ac:dyDescent="0.25">
      <c r="A15" s="182"/>
      <c r="B15" s="527" t="s">
        <v>263</v>
      </c>
      <c r="C15" s="528"/>
      <c r="D15" s="367">
        <v>0</v>
      </c>
      <c r="E15" s="367">
        <v>0</v>
      </c>
    </row>
    <row r="16" spans="1:8" x14ac:dyDescent="0.25">
      <c r="A16" s="184"/>
      <c r="B16" s="527" t="s">
        <v>264</v>
      </c>
      <c r="C16" s="528"/>
      <c r="D16" s="367">
        <v>0</v>
      </c>
      <c r="E16" s="367">
        <v>0</v>
      </c>
    </row>
    <row r="17" spans="1:5" x14ac:dyDescent="0.25">
      <c r="A17" s="184"/>
      <c r="B17" s="527" t="s">
        <v>265</v>
      </c>
      <c r="C17" s="528"/>
      <c r="D17" s="367">
        <v>0</v>
      </c>
      <c r="E17" s="367">
        <v>0</v>
      </c>
    </row>
    <row r="18" spans="1:5" x14ac:dyDescent="0.25">
      <c r="A18" s="184"/>
      <c r="B18" s="527" t="s">
        <v>266</v>
      </c>
      <c r="C18" s="528"/>
      <c r="D18" s="367">
        <v>0</v>
      </c>
      <c r="E18" s="367">
        <v>0</v>
      </c>
    </row>
    <row r="19" spans="1:5" x14ac:dyDescent="0.25">
      <c r="A19" s="182"/>
      <c r="B19" s="527" t="s">
        <v>267</v>
      </c>
      <c r="C19" s="528"/>
      <c r="D19" s="367">
        <v>0</v>
      </c>
      <c r="E19" s="367">
        <v>0</v>
      </c>
    </row>
    <row r="20" spans="1:5" x14ac:dyDescent="0.25">
      <c r="A20" s="184"/>
      <c r="B20" s="527" t="s">
        <v>268</v>
      </c>
      <c r="C20" s="528"/>
      <c r="D20" s="367">
        <v>0</v>
      </c>
      <c r="E20" s="367">
        <v>0</v>
      </c>
    </row>
    <row r="21" spans="1:5" x14ac:dyDescent="0.25">
      <c r="A21" s="184"/>
      <c r="B21" s="527" t="s">
        <v>269</v>
      </c>
      <c r="C21" s="528"/>
      <c r="D21" s="367">
        <v>0</v>
      </c>
      <c r="E21" s="367">
        <v>0</v>
      </c>
    </row>
    <row r="22" spans="1:5" x14ac:dyDescent="0.25">
      <c r="A22" s="184"/>
      <c r="B22" s="527" t="s">
        <v>116</v>
      </c>
      <c r="C22" s="528"/>
      <c r="D22" s="367">
        <v>0</v>
      </c>
      <c r="E22" s="367">
        <v>0</v>
      </c>
    </row>
    <row r="23" spans="1:5" x14ac:dyDescent="0.25">
      <c r="A23" s="184"/>
      <c r="B23" s="527" t="s">
        <v>117</v>
      </c>
      <c r="C23" s="528"/>
      <c r="D23" s="367">
        <v>0</v>
      </c>
      <c r="E23" s="367">
        <v>0</v>
      </c>
    </row>
    <row r="24" spans="1:5" x14ac:dyDescent="0.25">
      <c r="A24" s="184"/>
      <c r="B24" s="527" t="s">
        <v>118</v>
      </c>
      <c r="C24" s="528"/>
      <c r="D24" s="367">
        <v>0</v>
      </c>
      <c r="E24" s="367">
        <v>0</v>
      </c>
    </row>
    <row r="25" spans="1:5" x14ac:dyDescent="0.25">
      <c r="A25" s="184"/>
      <c r="B25" s="527" t="s">
        <v>305</v>
      </c>
      <c r="C25" s="528"/>
      <c r="D25" s="367">
        <v>0</v>
      </c>
      <c r="E25" s="367">
        <v>0</v>
      </c>
    </row>
    <row r="26" spans="1:5" x14ac:dyDescent="0.25">
      <c r="A26" s="184"/>
      <c r="B26" s="529" t="s">
        <v>106</v>
      </c>
      <c r="C26" s="530"/>
      <c r="D26" s="367">
        <v>0</v>
      </c>
      <c r="E26" s="367">
        <v>0</v>
      </c>
    </row>
    <row r="27" spans="1:5" x14ac:dyDescent="0.25">
      <c r="A27" s="184"/>
      <c r="B27" s="529"/>
      <c r="C27" s="530"/>
      <c r="D27" s="325"/>
      <c r="E27" s="183"/>
    </row>
    <row r="28" spans="1:5" x14ac:dyDescent="0.25">
      <c r="A28" s="184"/>
      <c r="B28" s="529"/>
      <c r="C28" s="530"/>
      <c r="D28" s="325"/>
      <c r="E28" s="183"/>
    </row>
    <row r="29" spans="1:5" ht="14.4" thickBot="1" x14ac:dyDescent="0.3">
      <c r="A29" s="182"/>
      <c r="B29" s="529"/>
      <c r="C29" s="530"/>
      <c r="D29" s="325"/>
      <c r="E29" s="183"/>
    </row>
    <row r="30" spans="1:5" ht="14.4" thickBot="1" x14ac:dyDescent="0.3">
      <c r="A30" s="185"/>
      <c r="B30" s="532" t="s">
        <v>119</v>
      </c>
      <c r="C30" s="533"/>
      <c r="D30" s="326">
        <f>SUM(D10:D29)</f>
        <v>0</v>
      </c>
      <c r="E30" s="326">
        <f>SUM(E13:E29)</f>
        <v>0</v>
      </c>
    </row>
    <row r="31" spans="1:5" x14ac:dyDescent="0.25">
      <c r="A31" s="389"/>
      <c r="B31" s="534"/>
      <c r="C31" s="535"/>
      <c r="D31" s="385"/>
      <c r="E31" s="388"/>
    </row>
    <row r="32" spans="1:5" x14ac:dyDescent="0.25">
      <c r="A32" s="182"/>
      <c r="B32" s="269" t="s">
        <v>275</v>
      </c>
      <c r="C32" s="314" t="e">
        <f>D32/('Pricing Proposal'!K39-'Pricing Proposal'!M34)</f>
        <v>#DIV/0!</v>
      </c>
      <c r="D32" s="367">
        <v>0</v>
      </c>
      <c r="E32" s="293"/>
    </row>
    <row r="33" spans="1:3" x14ac:dyDescent="0.25">
      <c r="A33" s="1" t="s">
        <v>274</v>
      </c>
      <c r="B33" s="531" t="s">
        <v>283</v>
      </c>
      <c r="C33" s="531"/>
    </row>
  </sheetData>
  <sheetProtection algorithmName="SHA-512" hashValue="iIlIyNg5HFgzsl19pdMm0FxO8SevSDJ1lbXxg55ArHbM132Rm5rLxTKpkt8MMI8pHzeg2seyfzqgoWbd+DOLNw==" saltValue="vbQS3XwOx5JLl/1/eUhRug==" spinCount="100000" sheet="1" insertRows="0"/>
  <customSheetViews>
    <customSheetView guid="{CF5C7540-D66F-4A9E-AEE8-AAA829D1EAE3}" topLeftCell="A5">
      <selection activeCell="G35" sqref="G35"/>
      <pageMargins left="0.7" right="0.7" top="0.75" bottom="0.75" header="0.3" footer="0.3"/>
    </customSheetView>
  </customSheetViews>
  <mergeCells count="27">
    <mergeCell ref="B33:C33"/>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8:B8"/>
    <mergeCell ref="A1:E1"/>
    <mergeCell ref="A4:E4"/>
    <mergeCell ref="A6:E6"/>
    <mergeCell ref="A9:B9"/>
    <mergeCell ref="A5:E5"/>
  </mergeCells>
  <dataValidations count="1">
    <dataValidation type="decimal" operator="greaterThanOrEqual" allowBlank="1" showInputMessage="1" showErrorMessage="1" error="Deciaml amount required" prompt="Enter decimal amount" sqref="D10:D11 D13:D29 E13:E29 D32" xr:uid="{87D28AF5-ED76-49AF-BA3D-67C86130AB6E}">
      <formula1>0</formula1>
    </dataValidation>
  </dataValidations>
  <printOptions horizontalCentered="1"/>
  <pageMargins left="0.25" right="0.25" top="0.75" bottom="0.75" header="0.3" footer="0.3"/>
  <pageSetup scale="62" orientation="portrait" r:id="rId1"/>
  <ignoredErrors>
    <ignoredError sqref="C1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vt:lpstr>
      <vt:lpstr>Pricing Proposal</vt:lpstr>
      <vt:lpstr>Rating Form</vt:lpstr>
      <vt:lpstr>Ex C AOR PreCon</vt:lpstr>
      <vt:lpstr>Ex D.1 Personnel Costs</vt:lpstr>
      <vt:lpstr>Ex D.2 Personnel Costs</vt:lpstr>
      <vt:lpstr>Ex E PreCon Reimb</vt:lpstr>
      <vt:lpstr>Ex F General Cond</vt:lpstr>
      <vt:lpstr>'Ex D.1 Personnel Costs'!Print_Area</vt:lpstr>
      <vt:lpstr>'Ex E PreCon Reimb'!Print_Area</vt:lpstr>
      <vt:lpstr>'Pricing Proposal'!Print_Area</vt:lpstr>
      <vt:lpstr>'Rating Form'!Print_Area</vt:lpstr>
      <vt:lpstr>'Ex D.1 Personnel Costs'!Print_Titles</vt:lpstr>
      <vt:lpstr>'Ex D.2 Personnel Costs'!Print_Titles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craig.weise</dc:creator>
  <cp:lastModifiedBy>Tuckerman, Marci L.</cp:lastModifiedBy>
  <cp:lastPrinted>2018-02-07T19:14:26Z</cp:lastPrinted>
  <dcterms:created xsi:type="dcterms:W3CDTF">2012-06-04T13:59:35Z</dcterms:created>
  <dcterms:modified xsi:type="dcterms:W3CDTF">2021-08-20T21:03:51Z</dcterms:modified>
</cp:coreProperties>
</file>